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econturi farmacii" sheetId="1" r:id="rId1"/>
    <sheet name="Sheet1" sheetId="2" r:id="rId2"/>
  </sheets>
  <definedNames>
    <definedName name="_xlnm.Print_Titles" localSheetId="1">'Sheet1'!$9:$9</definedName>
  </definedNames>
  <calcPr fullCalcOnLoad="1"/>
</workbook>
</file>

<file path=xl/sharedStrings.xml><?xml version="1.0" encoding="utf-8"?>
<sst xmlns="http://schemas.openxmlformats.org/spreadsheetml/2006/main" count="1272" uniqueCount="218">
  <si>
    <t>Cod tip decont</t>
  </si>
  <si>
    <t>Perioadă raportare</t>
  </si>
  <si>
    <t>Valoare</t>
  </si>
  <si>
    <t>Cod partener</t>
  </si>
  <si>
    <t>Nume partener</t>
  </si>
  <si>
    <t>OCT2023 FARM CAS-MM</t>
  </si>
  <si>
    <t>13858511</t>
  </si>
  <si>
    <t>HERACLEUM SRL</t>
  </si>
  <si>
    <t>FRM-PENS50CNAS-CV</t>
  </si>
  <si>
    <t>15916961</t>
  </si>
  <si>
    <t>VALI-PHARM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</si>
  <si>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</si>
  <si>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</si>
  <si>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</si>
  <si>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</si>
  <si>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</si>
  <si>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</si>
  <si>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</si>
  <si>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</si>
  <si>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</si>
  <si>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</si>
  <si>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</si>
  <si>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</si>
  <si>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</si>
  <si>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</si>
  <si>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</si>
  <si>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</si>
  <si>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</si>
  <si>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</si>
  <si>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</si>
  <si>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DR. MAX SRL</t>
  </si>
  <si>
    <t>TILIA FARM SRL</t>
  </si>
  <si>
    <t>17278568</t>
  </si>
  <si>
    <t>8476469</t>
  </si>
  <si>
    <t>GALIFARM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</si>
  <si>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</si>
  <si>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</si>
  <si>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</si>
  <si>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</si>
  <si>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</si>
  <si>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</si>
  <si>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</si>
  <si>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</si>
  <si>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</si>
  <si>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</si>
  <si>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1803830</t>
  </si>
  <si>
    <t>CATENA HYGEIA</t>
  </si>
  <si>
    <t>26851051</t>
  </si>
  <si>
    <t>LUANA  FARM  SRL</t>
  </si>
  <si>
    <t>ATLAS FARM SRL</t>
  </si>
  <si>
    <t>19097827</t>
  </si>
  <si>
    <t>6077518</t>
  </si>
  <si>
    <t>NORDPHARM SRL</t>
  </si>
  <si>
    <t>BIOREX SRL</t>
  </si>
  <si>
    <t>2230820</t>
  </si>
  <si>
    <t>8347952</t>
  </si>
  <si>
    <t>FARMACIA REMEDIUM SRL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</si>
  <si>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</si>
  <si>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</si>
  <si>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</si>
  <si>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</si>
  <si>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</si>
  <si>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</si>
  <si>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</si>
  <si>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</si>
  <si>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</si>
  <si>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</si>
  <si>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</si>
  <si>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</si>
  <si>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</si>
  <si>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</si>
  <si>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</si>
  <si>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</si>
  <si>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</si>
  <si>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</si>
  <si>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</si>
  <si>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</si>
  <si>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</si>
  <si>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</si>
  <si>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</si>
  <si>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</si>
  <si>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</si>
  <si>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</si>
  <si>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</si>
  <si>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</si>
  <si>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</si>
  <si>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</si>
  <si>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</si>
  <si>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</si>
  <si>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</si>
  <si>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</si>
  <si>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</si>
  <si>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</si>
  <si>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</si>
  <si>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</si>
  <si>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</si>
  <si>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</si>
  <si>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</si>
  <si>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</si>
  <si>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</si>
  <si>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</si>
  <si>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</si>
  <si>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</si>
  <si>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</si>
  <si>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</si>
  <si>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</si>
  <si>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</si>
  <si>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</si>
  <si>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</si>
  <si>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</si>
  <si>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</si>
  <si>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</si>
  <si>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</si>
  <si>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</si>
  <si>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</si>
  <si>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</si>
  <si>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</si>
  <si>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</si>
  <si>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 SRL</t>
  </si>
  <si>
    <t>33786509</t>
  </si>
  <si>
    <t>SIM-JASMINFARM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</si>
  <si>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</si>
  <si>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</si>
  <si>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</si>
  <si>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</si>
  <si>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</si>
  <si>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</si>
  <si>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</si>
  <si>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</si>
  <si>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</si>
  <si>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</si>
  <si>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</si>
  <si>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</si>
  <si>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FARMACIA BUMBAR S.R.L.</t>
  </si>
  <si>
    <t>44711315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</si>
  <si>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</si>
  <si>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</si>
  <si>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</si>
  <si>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</si>
  <si>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</si>
  <si>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</si>
  <si>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</si>
  <si>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</si>
  <si>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BIOACTIV SRL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</si>
  <si>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</si>
  <si>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</si>
  <si>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</si>
  <si>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</si>
  <si>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</si>
  <si>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</si>
  <si>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</si>
  <si>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DR. MAX SRL Total</t>
  </si>
  <si>
    <t>ENYAFARM SRL Total</t>
  </si>
  <si>
    <t>FARMACEUTICA GALENUS SA Total</t>
  </si>
  <si>
    <t>FARMACEUTICA LUKFARM SRL Total</t>
  </si>
  <si>
    <t>FARMACIA BALSAM SRL Total</t>
  </si>
  <si>
    <t>FARMACIA BUMBAR S.R.L. Total</t>
  </si>
  <si>
    <t>FARMACIA OLIMP Total</t>
  </si>
  <si>
    <t>FARMACIA REMEDIUM SRL Total</t>
  </si>
  <si>
    <t>FARMACIA SOMESAN SRL Total</t>
  </si>
  <si>
    <t>FARMADOR SRL Total</t>
  </si>
  <si>
    <t>FARMAVIS SRL Total</t>
  </si>
  <si>
    <t>FIRUTA FARM SRL Total</t>
  </si>
  <si>
    <t>GALIFARM SRL Total</t>
  </si>
  <si>
    <t>GENTIANA SRL Total</t>
  </si>
  <si>
    <t>HELP NET FARMA SA Total</t>
  </si>
  <si>
    <t>HERACLEUM SRL Total</t>
  </si>
  <si>
    <t>IZAMED FARM SRL Total</t>
  </si>
  <si>
    <t>JASMINUM-FARM S.R.L.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</si>
  <si>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</si>
  <si>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</si>
  <si>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</si>
  <si>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</si>
  <si>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</si>
  <si>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</si>
  <si>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</si>
  <si>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</si>
  <si>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SRL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</si>
  <si>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</si>
  <si>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</si>
  <si>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</si>
  <si>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</si>
  <si>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</si>
  <si>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</si>
  <si>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SALINFITOFARM SRL Total</t>
  </si>
  <si>
    <t>SAMIROTL S.R.L. Total</t>
  </si>
  <si>
    <t>SANATATEA SRL Total</t>
  </si>
  <si>
    <t>SARALEX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</si>
  <si>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</si>
  <si>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</si>
  <si>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</si>
  <si>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</si>
  <si>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</si>
  <si>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</si>
  <si>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</si>
  <si>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TULIPFARM SRL Total</t>
  </si>
  <si>
    <t>UNICA FARM SRL Total</t>
  </si>
  <si>
    <t>VALI-PHARM SRL Total</t>
  </si>
  <si>
    <t>VIO - MARIA FARM SRL Total</t>
  </si>
  <si>
    <t>DIRECTOR GENERAL</t>
  </si>
  <si>
    <t>DIRECTOR EXECUTIV</t>
  </si>
  <si>
    <t xml:space="preserve">  DIRECTOR EXECUTIV</t>
  </si>
  <si>
    <t>ŞEF SERVICIU DSMARFE</t>
  </si>
  <si>
    <t>DIRECŢIA ECONOMICĂ</t>
  </si>
  <si>
    <t xml:space="preserve">   DIRECŢIA RELAŢII CONTRACTUALE</t>
  </si>
  <si>
    <t>EC. GABRIELA BLAGA</t>
  </si>
  <si>
    <t>EC. CLAUDIA TUNS</t>
  </si>
  <si>
    <t>ÎNTOCMIT</t>
  </si>
  <si>
    <t>EC. JONAS MARIANA</t>
  </si>
  <si>
    <t xml:space="preserve"> CAS MARAMUREŞ </t>
  </si>
  <si>
    <t xml:space="preserve"> SERVICIUL DECONTARE SERVICII MEDICALE, ACORDURI, REGULAMENTE SI FORMULARE EUROPENE </t>
  </si>
  <si>
    <t>(PLATA  50% CV CNAS)</t>
  </si>
  <si>
    <t>TOTAL GENERAL</t>
  </si>
  <si>
    <t>OCTOMBRIE I 2023- SUMELE DECONTATE DIN FACT. AF. REŢETELOR COMPENSATE 50%CNAS+40%MS PENTRU PENS. 0-1608 LEI CV</t>
  </si>
  <si>
    <t>Propus spre decontare</t>
  </si>
  <si>
    <t>Decontat anterior</t>
  </si>
  <si>
    <t>OCTOMBRIE II 2023- SUMELE DECONTATE DIN FACT. AF. REŢETELOR COMPENSATE 50%CNAS+40%MS PENTRU PENS. 0-1608 LEI CV</t>
  </si>
  <si>
    <t>(PLATA  50% CV CNAS).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</si>
</sst>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2"/>
  <sheetViews>
    <sheetView zoomScalePageLayoutView="0" workbookViewId="0" topLeftCell="A197">
      <selection activeCell="E221" sqref="E221:E222"/>
    </sheetView>
  </sheetViews>
  <sheetFormatPr defaultColWidth="9.140625" defaultRowHeight="12.75" outlineLevelRow="2"/>
  <cols>
    <col min="1" max="1" width="25.7109375" style="0" customWidth="1"/>
    <col min="2" max="2" width="25.28125" style="0" customWidth="1"/>
    <col min="3" max="3" width="10.00390625" style="0" customWidth="1"/>
    <col min="4" max="4" width="12.140625" style="0" customWidth="1"/>
    <col min="5" max="5" width="30.7109375" style="0" customWidth="1"/>
  </cols>
  <sheetData>
    <row r="2" ht="12.75">
      <c r="A2" t="s">
        <v>209</v>
      </c>
    </row>
    <row r="3" ht="12.75">
      <c r="A3" t="s">
        <v>210</v>
      </c>
    </row>
    <row r="5" ht="12.75">
      <c r="A5" s="6" t="s">
        <v>213</v>
      </c>
    </row>
    <row r="7" ht="12.75">
      <c r="C7" t="s">
        <v>211</v>
      </c>
    </row>
    <row r="9" spans="1:5" ht="36.75" customHeight="1">
      <c r="A9" s="1" t="s">
        <v>0</v>
      </c>
      <c r="B9" s="1" t="s">
        <v>1</v>
      </c>
      <c r="C9" s="1" t="s">
        <v>2</v>
      </c>
      <c r="D9" s="1" t="s">
        <v>3</v>
      </c>
      <c r="E9" s="16" t="s">
        <v>4</v>
      </c>
    </row>
    <row r="10" spans="1:5" ht="12.75" outlineLevel="2">
      <c r="A10" s="2" t="s">
        <v>8</v>
      </c>
      <c r="B10" s="2" t="s">
        <v>5</v>
      </c>
      <c r="C10" s="3">
        <v>166.43</v>
      </c>
      <c r="D10" s="13" t="s">
        <v>122</v>
      </c>
      <c r="E10" s="9" t="s">
        <v>121</v>
      </c>
    </row>
    <row r="11" spans="1:5" ht="12.75" outlineLevel="1">
      <c r="A11" s="4" t="s">
        <v>135</v>
      </c>
      <c r="B11" s="2"/>
      <c r="C11" s="12">
        <f>SUBTOTAL(9,C10:C10)</f>
        <v>166.43</v>
      </c>
      <c r="D11" s="13"/>
      <c r="E11" s="9"/>
    </row>
    <row r="12" spans="1:5" ht="12.75" outlineLevel="2">
      <c r="A12" s="2" t="s">
        <v>8</v>
      </c>
      <c r="B12" s="2" t="s">
        <v>5</v>
      </c>
      <c r="C12" s="3">
        <v>2269.84</v>
      </c>
      <c r="D12" s="13" t="s">
        <v>86</v>
      </c>
      <c r="E12" s="9" t="s">
        <v>85</v>
      </c>
    </row>
    <row r="13" spans="1:5" ht="12.75" outlineLevel="1">
      <c r="A13" s="4" t="s">
        <v>136</v>
      </c>
      <c r="B13" s="2"/>
      <c r="C13" s="12">
        <f>SUBTOTAL(9,C12:C12)</f>
        <v>2269.84</v>
      </c>
      <c r="D13" s="13"/>
      <c r="E13" s="9"/>
    </row>
    <row r="14" spans="1:5" ht="12.75" outlineLevel="2">
      <c r="A14" s="2" t="s">
        <v>8</v>
      </c>
      <c r="B14" s="2" t="s">
        <v>5</v>
      </c>
      <c r="C14" s="3">
        <v>708.29</v>
      </c>
      <c r="D14" s="13" t="s">
        <v>84</v>
      </c>
      <c r="E14" s="9" t="s">
        <v>83</v>
      </c>
    </row>
    <row r="15" spans="1:5" ht="12.75" outlineLevel="2">
      <c r="A15" s="2" t="s">
        <v>8</v>
      </c>
      <c r="B15" s="2" t="s">
        <v>5</v>
      </c>
      <c r="C15" s="3">
        <v>1020.11</v>
      </c>
      <c r="D15" s="13" t="s">
        <v>84</v>
      </c>
      <c r="E15" s="9" t="s">
        <v>83</v>
      </c>
    </row>
    <row r="16" spans="1:5" ht="12.75" outlineLevel="2">
      <c r="A16" s="2" t="s">
        <v>8</v>
      </c>
      <c r="B16" s="2" t="s">
        <v>5</v>
      </c>
      <c r="C16" s="3">
        <v>1003.72</v>
      </c>
      <c r="D16" s="13" t="s">
        <v>84</v>
      </c>
      <c r="E16" s="9" t="s">
        <v>83</v>
      </c>
    </row>
    <row r="17" spans="1:5" ht="12.75" outlineLevel="1">
      <c r="A17" s="4" t="s">
        <v>137</v>
      </c>
      <c r="B17" s="2"/>
      <c r="C17" s="12">
        <f>SUBTOTAL(9,C14:C16)</f>
        <v>2732.12</v>
      </c>
      <c r="D17" s="13"/>
      <c r="E17" s="9"/>
    </row>
    <row r="18" spans="1:5" ht="12.75" outlineLevel="2">
      <c r="A18" s="2" t="s">
        <v>8</v>
      </c>
      <c r="B18" s="2" t="s">
        <v>5</v>
      </c>
      <c r="C18" s="3">
        <v>2422.56</v>
      </c>
      <c r="D18" s="13" t="s">
        <v>41</v>
      </c>
      <c r="E18" s="9" t="s">
        <v>42</v>
      </c>
    </row>
    <row r="19" spans="1:5" ht="12.75" outlineLevel="2">
      <c r="A19" s="2" t="s">
        <v>8</v>
      </c>
      <c r="B19" s="2" t="s">
        <v>5</v>
      </c>
      <c r="C19" s="3">
        <v>2407.3</v>
      </c>
      <c r="D19" s="13" t="s">
        <v>41</v>
      </c>
      <c r="E19" s="9" t="s">
        <v>42</v>
      </c>
    </row>
    <row r="20" spans="1:5" ht="12.75" outlineLevel="1">
      <c r="A20" s="4" t="s">
        <v>138</v>
      </c>
      <c r="B20" s="2"/>
      <c r="C20" s="12">
        <f>SUBTOTAL(9,C18:C19)</f>
        <v>4829.860000000001</v>
      </c>
      <c r="D20" s="13"/>
      <c r="E20" s="9"/>
    </row>
    <row r="21" spans="1:5" ht="12.75" outlineLevel="2">
      <c r="A21" s="2" t="s">
        <v>8</v>
      </c>
      <c r="B21" s="2" t="s">
        <v>5</v>
      </c>
      <c r="C21" s="3">
        <v>155.33</v>
      </c>
      <c r="D21" s="13" t="s">
        <v>68</v>
      </c>
      <c r="E21" s="9" t="s">
        <v>67</v>
      </c>
    </row>
    <row r="22" spans="1:5" ht="12.75" outlineLevel="1">
      <c r="A22" s="4" t="s">
        <v>139</v>
      </c>
      <c r="B22" s="2"/>
      <c r="C22" s="12">
        <f>SUBTOTAL(9,C21:C21)</f>
        <v>155.33</v>
      </c>
      <c r="D22" s="13"/>
      <c r="E22" s="9"/>
    </row>
    <row r="23" spans="1:5" ht="12.75" outlineLevel="2">
      <c r="A23" s="2" t="s">
        <v>8</v>
      </c>
      <c r="B23" s="2" t="s">
        <v>5</v>
      </c>
      <c r="C23" s="3">
        <v>155.33</v>
      </c>
      <c r="D23" s="13" t="s">
        <v>90</v>
      </c>
      <c r="E23" s="9" t="s">
        <v>89</v>
      </c>
    </row>
    <row r="24" spans="1:5" ht="12.75" outlineLevel="1">
      <c r="A24" s="4" t="s">
        <v>140</v>
      </c>
      <c r="B24" s="2"/>
      <c r="C24" s="12">
        <f>SUBTOTAL(9,C23:C23)</f>
        <v>155.33</v>
      </c>
      <c r="D24" s="13"/>
      <c r="E24" s="9"/>
    </row>
    <row r="25" spans="1:5" ht="12.75" outlineLevel="2">
      <c r="A25" s="2" t="s">
        <v>8</v>
      </c>
      <c r="B25" s="2" t="s">
        <v>5</v>
      </c>
      <c r="C25" s="3">
        <v>298.9</v>
      </c>
      <c r="D25" s="13" t="s">
        <v>75</v>
      </c>
      <c r="E25" s="9" t="s">
        <v>76</v>
      </c>
    </row>
    <row r="26" spans="1:5" ht="12.75" outlineLevel="1">
      <c r="A26" s="4" t="s">
        <v>141</v>
      </c>
      <c r="B26" s="2"/>
      <c r="C26" s="12">
        <f>SUBTOTAL(9,C25:C25)</f>
        <v>298.9</v>
      </c>
      <c r="D26" s="13"/>
      <c r="E26" s="9"/>
    </row>
    <row r="27" spans="1:5" ht="12.75" outlineLevel="2">
      <c r="A27" s="2" t="s">
        <v>8</v>
      </c>
      <c r="B27" s="2" t="s">
        <v>5</v>
      </c>
      <c r="C27" s="3">
        <v>907.84</v>
      </c>
      <c r="D27" s="13" t="s">
        <v>50</v>
      </c>
      <c r="E27" s="9" t="s">
        <v>49</v>
      </c>
    </row>
    <row r="28" spans="1:5" ht="12.75" outlineLevel="1">
      <c r="A28" s="4" t="s">
        <v>142</v>
      </c>
      <c r="B28" s="2"/>
      <c r="C28" s="12">
        <f>SUBTOTAL(9,C27:C27)</f>
        <v>907.84</v>
      </c>
      <c r="D28" s="13"/>
      <c r="E28" s="9"/>
    </row>
    <row r="29" spans="1:5" ht="12.75" outlineLevel="2">
      <c r="A29" s="2" t="s">
        <v>8</v>
      </c>
      <c r="B29" s="2" t="s">
        <v>5</v>
      </c>
      <c r="C29" s="3">
        <v>137.62</v>
      </c>
      <c r="D29" s="13" t="s">
        <v>117</v>
      </c>
      <c r="E29" s="9" t="s">
        <v>118</v>
      </c>
    </row>
    <row r="30" spans="1:5" ht="12.75" outlineLevel="1">
      <c r="A30" s="4" t="s">
        <v>143</v>
      </c>
      <c r="B30" s="2"/>
      <c r="C30" s="12">
        <f>SUBTOTAL(9,C29:C29)</f>
        <v>137.62</v>
      </c>
      <c r="D30" s="13"/>
      <c r="E30" s="9"/>
    </row>
    <row r="31" spans="1:5" ht="12.75" outlineLevel="2">
      <c r="A31" s="2" t="s">
        <v>8</v>
      </c>
      <c r="B31" s="2" t="s">
        <v>5</v>
      </c>
      <c r="C31" s="3">
        <v>1166.85</v>
      </c>
      <c r="D31" s="13" t="s">
        <v>54</v>
      </c>
      <c r="E31" s="9" t="s">
        <v>53</v>
      </c>
    </row>
    <row r="32" spans="1:5" ht="12.75" outlineLevel="2">
      <c r="A32" s="2" t="s">
        <v>8</v>
      </c>
      <c r="B32" s="2" t="s">
        <v>5</v>
      </c>
      <c r="C32" s="3">
        <v>137.62</v>
      </c>
      <c r="D32" s="13" t="s">
        <v>54</v>
      </c>
      <c r="E32" s="9" t="s">
        <v>53</v>
      </c>
    </row>
    <row r="33" spans="1:5" ht="12.75" outlineLevel="2">
      <c r="A33" s="2" t="s">
        <v>8</v>
      </c>
      <c r="B33" s="2" t="s">
        <v>5</v>
      </c>
      <c r="C33" s="3">
        <v>965.96</v>
      </c>
      <c r="D33" s="13" t="s">
        <v>54</v>
      </c>
      <c r="E33" s="9" t="s">
        <v>53</v>
      </c>
    </row>
    <row r="34" spans="1:5" ht="12.75" outlineLevel="1">
      <c r="A34" s="4" t="s">
        <v>144</v>
      </c>
      <c r="B34" s="2"/>
      <c r="C34" s="12">
        <f>SUBTOTAL(9,C31:C33)</f>
        <v>2270.43</v>
      </c>
      <c r="D34" s="13"/>
      <c r="E34" s="9"/>
    </row>
    <row r="35" spans="1:5" ht="12.75" outlineLevel="2">
      <c r="A35" s="2" t="s">
        <v>8</v>
      </c>
      <c r="B35" s="2" t="s">
        <v>5</v>
      </c>
      <c r="C35" s="3">
        <v>166.43</v>
      </c>
      <c r="D35" s="13" t="s">
        <v>45</v>
      </c>
      <c r="E35" s="9" t="s">
        <v>46</v>
      </c>
    </row>
    <row r="36" spans="1:5" ht="12.75" outlineLevel="2">
      <c r="A36" s="2" t="s">
        <v>8</v>
      </c>
      <c r="B36" s="2" t="s">
        <v>5</v>
      </c>
      <c r="C36" s="3">
        <v>315.28</v>
      </c>
      <c r="D36" s="13" t="s">
        <v>45</v>
      </c>
      <c r="E36" s="9" t="s">
        <v>46</v>
      </c>
    </row>
    <row r="37" spans="1:5" ht="12.75" outlineLevel="2">
      <c r="A37" s="2" t="s">
        <v>8</v>
      </c>
      <c r="B37" s="2" t="s">
        <v>5</v>
      </c>
      <c r="C37" s="3">
        <v>1514.36</v>
      </c>
      <c r="D37" s="13" t="s">
        <v>45</v>
      </c>
      <c r="E37" s="9" t="s">
        <v>46</v>
      </c>
    </row>
    <row r="38" spans="1:5" ht="12.75" outlineLevel="2">
      <c r="A38" s="2" t="s">
        <v>8</v>
      </c>
      <c r="B38" s="2" t="s">
        <v>5</v>
      </c>
      <c r="C38" s="3">
        <v>294.27</v>
      </c>
      <c r="D38" s="13" t="s">
        <v>45</v>
      </c>
      <c r="E38" s="9" t="s">
        <v>46</v>
      </c>
    </row>
    <row r="39" spans="1:5" ht="12.75" outlineLevel="2">
      <c r="A39" s="2" t="s">
        <v>8</v>
      </c>
      <c r="B39" s="2" t="s">
        <v>5</v>
      </c>
      <c r="C39" s="3">
        <v>290.86</v>
      </c>
      <c r="D39" s="13" t="s">
        <v>45</v>
      </c>
      <c r="E39" s="9" t="s">
        <v>46</v>
      </c>
    </row>
    <row r="40" spans="1:5" ht="12.75" outlineLevel="2">
      <c r="A40" s="2" t="s">
        <v>8</v>
      </c>
      <c r="B40" s="2" t="s">
        <v>5</v>
      </c>
      <c r="C40" s="3">
        <v>148.85</v>
      </c>
      <c r="D40" s="13" t="s">
        <v>45</v>
      </c>
      <c r="E40" s="9" t="s">
        <v>46</v>
      </c>
    </row>
    <row r="41" spans="1:5" ht="12.75" outlineLevel="2">
      <c r="A41" s="2" t="s">
        <v>8</v>
      </c>
      <c r="B41" s="2" t="s">
        <v>5</v>
      </c>
      <c r="C41" s="3">
        <v>428.61</v>
      </c>
      <c r="D41" s="13" t="s">
        <v>45</v>
      </c>
      <c r="E41" s="9" t="s">
        <v>46</v>
      </c>
    </row>
    <row r="42" spans="1:5" ht="12.75" outlineLevel="2">
      <c r="A42" s="2" t="s">
        <v>8</v>
      </c>
      <c r="B42" s="2" t="s">
        <v>5</v>
      </c>
      <c r="C42" s="3">
        <v>4450.17</v>
      </c>
      <c r="D42" s="13" t="s">
        <v>45</v>
      </c>
      <c r="E42" s="9" t="s">
        <v>46</v>
      </c>
    </row>
    <row r="43" spans="1:5" ht="12.75" outlineLevel="1">
      <c r="A43" s="4" t="s">
        <v>145</v>
      </c>
      <c r="B43" s="2"/>
      <c r="C43" s="12">
        <f>SUBTOTAL(9,C35:C42)</f>
        <v>7608.83</v>
      </c>
      <c r="D43" s="13"/>
      <c r="E43" s="9"/>
    </row>
    <row r="44" spans="1:5" ht="12.75" outlineLevel="2">
      <c r="A44" s="2" t="s">
        <v>8</v>
      </c>
      <c r="B44" s="2" t="s">
        <v>5</v>
      </c>
      <c r="C44" s="3">
        <v>1437.94</v>
      </c>
      <c r="D44" s="13" t="s">
        <v>25</v>
      </c>
      <c r="E44" s="9" t="s">
        <v>26</v>
      </c>
    </row>
    <row r="45" spans="1:5" ht="12.75" outlineLevel="1">
      <c r="A45" s="4" t="s">
        <v>146</v>
      </c>
      <c r="B45" s="2"/>
      <c r="C45" s="12">
        <f>SUBTOTAL(9,C44:C44)</f>
        <v>1437.94</v>
      </c>
      <c r="D45" s="13"/>
      <c r="E45" s="9"/>
    </row>
    <row r="46" spans="1:5" ht="12.75" outlineLevel="2">
      <c r="A46" s="2" t="s">
        <v>8</v>
      </c>
      <c r="B46" s="2" t="s">
        <v>5</v>
      </c>
      <c r="C46" s="3">
        <v>148.86</v>
      </c>
      <c r="D46" s="13" t="s">
        <v>38</v>
      </c>
      <c r="E46" s="9" t="s">
        <v>37</v>
      </c>
    </row>
    <row r="47" spans="1:5" ht="12.75" outlineLevel="2">
      <c r="A47" s="2" t="s">
        <v>8</v>
      </c>
      <c r="B47" s="2" t="s">
        <v>5</v>
      </c>
      <c r="C47" s="3">
        <v>3176.19</v>
      </c>
      <c r="D47" s="13" t="s">
        <v>38</v>
      </c>
      <c r="E47" s="9" t="s">
        <v>37</v>
      </c>
    </row>
    <row r="48" spans="1:5" ht="12.75" outlineLevel="2">
      <c r="A48" s="2" t="s">
        <v>8</v>
      </c>
      <c r="B48" s="2" t="s">
        <v>5</v>
      </c>
      <c r="C48" s="3">
        <v>1906.28</v>
      </c>
      <c r="D48" s="13" t="s">
        <v>38</v>
      </c>
      <c r="E48" s="9" t="s">
        <v>37</v>
      </c>
    </row>
    <row r="49" spans="1:5" ht="12.75" outlineLevel="2">
      <c r="A49" s="2" t="s">
        <v>8</v>
      </c>
      <c r="B49" s="2" t="s">
        <v>5</v>
      </c>
      <c r="C49" s="3">
        <v>1217.41</v>
      </c>
      <c r="D49" s="13" t="s">
        <v>38</v>
      </c>
      <c r="E49" s="9" t="s">
        <v>37</v>
      </c>
    </row>
    <row r="50" spans="1:5" ht="12.75" outlineLevel="2">
      <c r="A50" s="2" t="s">
        <v>8</v>
      </c>
      <c r="B50" s="2" t="s">
        <v>5</v>
      </c>
      <c r="C50" s="3">
        <v>1067.38</v>
      </c>
      <c r="D50" s="13" t="s">
        <v>38</v>
      </c>
      <c r="E50" s="9" t="s">
        <v>37</v>
      </c>
    </row>
    <row r="51" spans="1:5" ht="12.75" outlineLevel="2">
      <c r="A51" s="2" t="s">
        <v>8</v>
      </c>
      <c r="B51" s="2" t="s">
        <v>5</v>
      </c>
      <c r="C51" s="3">
        <v>1100.48</v>
      </c>
      <c r="D51" s="13" t="s">
        <v>38</v>
      </c>
      <c r="E51" s="9" t="s">
        <v>37</v>
      </c>
    </row>
    <row r="52" spans="1:5" ht="12.75" outlineLevel="1">
      <c r="A52" s="4" t="s">
        <v>147</v>
      </c>
      <c r="B52" s="2"/>
      <c r="C52" s="12">
        <f>SUBTOTAL(9,C46:C51)</f>
        <v>8616.6</v>
      </c>
      <c r="D52" s="13"/>
      <c r="E52" s="9"/>
    </row>
    <row r="53" spans="1:5" ht="12.75" outlineLevel="2">
      <c r="A53" s="2" t="s">
        <v>8</v>
      </c>
      <c r="B53" s="2" t="s">
        <v>5</v>
      </c>
      <c r="C53" s="3">
        <v>959.03</v>
      </c>
      <c r="D53" s="13" t="s">
        <v>21</v>
      </c>
      <c r="E53" s="9" t="s">
        <v>22</v>
      </c>
    </row>
    <row r="54" spans="1:5" ht="12.75" outlineLevel="1">
      <c r="A54" s="4" t="s">
        <v>148</v>
      </c>
      <c r="B54" s="2"/>
      <c r="C54" s="12">
        <f>SUBTOTAL(9,C53:C53)</f>
        <v>959.03</v>
      </c>
      <c r="D54" s="13"/>
      <c r="E54" s="9"/>
    </row>
    <row r="55" spans="1:5" ht="12.75" outlineLevel="2">
      <c r="A55" s="2" t="s">
        <v>8</v>
      </c>
      <c r="B55" s="2" t="s">
        <v>5</v>
      </c>
      <c r="C55" s="3">
        <v>742.94</v>
      </c>
      <c r="D55" s="13" t="s">
        <v>74</v>
      </c>
      <c r="E55" s="9" t="s">
        <v>73</v>
      </c>
    </row>
    <row r="56" spans="1:5" ht="12.75" outlineLevel="1">
      <c r="A56" s="4" t="s">
        <v>149</v>
      </c>
      <c r="B56" s="2"/>
      <c r="C56" s="12">
        <f>SUBTOTAL(9,C55:C55)</f>
        <v>742.94</v>
      </c>
      <c r="D56" s="13"/>
      <c r="E56" s="9"/>
    </row>
    <row r="57" spans="1:5" ht="12.75" outlineLevel="2">
      <c r="A57" s="2" t="s">
        <v>8</v>
      </c>
      <c r="B57" s="2" t="s">
        <v>5</v>
      </c>
      <c r="C57" s="3">
        <v>275.24</v>
      </c>
      <c r="D57" s="13" t="s">
        <v>11</v>
      </c>
      <c r="E57" s="9" t="s">
        <v>12</v>
      </c>
    </row>
    <row r="58" spans="1:5" ht="12.75" outlineLevel="1">
      <c r="A58" s="4" t="s">
        <v>150</v>
      </c>
      <c r="B58" s="2"/>
      <c r="C58" s="12">
        <f>SUBTOTAL(9,C57:C57)</f>
        <v>275.24</v>
      </c>
      <c r="D58" s="13"/>
      <c r="E58" s="9"/>
    </row>
    <row r="59" spans="1:5" ht="12.75" outlineLevel="2">
      <c r="A59" s="2" t="s">
        <v>8</v>
      </c>
      <c r="B59" s="2" t="s">
        <v>5</v>
      </c>
      <c r="C59" s="3">
        <v>166.42</v>
      </c>
      <c r="D59" s="13" t="s">
        <v>29</v>
      </c>
      <c r="E59" s="9" t="s">
        <v>30</v>
      </c>
    </row>
    <row r="60" spans="1:5" ht="12.75" outlineLevel="2">
      <c r="A60" s="2" t="s">
        <v>8</v>
      </c>
      <c r="B60" s="2" t="s">
        <v>5</v>
      </c>
      <c r="C60" s="3">
        <v>726.13</v>
      </c>
      <c r="D60" s="13" t="s">
        <v>29</v>
      </c>
      <c r="E60" s="9" t="s">
        <v>30</v>
      </c>
    </row>
    <row r="61" spans="1:5" ht="12.75" outlineLevel="2">
      <c r="A61" s="2" t="s">
        <v>8</v>
      </c>
      <c r="B61" s="2" t="s">
        <v>5</v>
      </c>
      <c r="C61" s="3">
        <v>155.32</v>
      </c>
      <c r="D61" s="13" t="s">
        <v>29</v>
      </c>
      <c r="E61" s="9" t="s">
        <v>30</v>
      </c>
    </row>
    <row r="62" spans="1:5" ht="12.75" outlineLevel="2">
      <c r="A62" s="2" t="s">
        <v>8</v>
      </c>
      <c r="B62" s="2" t="s">
        <v>5</v>
      </c>
      <c r="C62" s="3">
        <v>124.42</v>
      </c>
      <c r="D62" s="13" t="s">
        <v>29</v>
      </c>
      <c r="E62" s="9" t="s">
        <v>30</v>
      </c>
    </row>
    <row r="63" spans="1:5" ht="12.75" outlineLevel="2">
      <c r="A63" s="2" t="s">
        <v>8</v>
      </c>
      <c r="B63" s="2" t="s">
        <v>5</v>
      </c>
      <c r="C63" s="3">
        <v>1068.35</v>
      </c>
      <c r="D63" s="13" t="s">
        <v>29</v>
      </c>
      <c r="E63" s="9" t="s">
        <v>30</v>
      </c>
    </row>
    <row r="64" spans="1:5" ht="12.75" outlineLevel="2">
      <c r="A64" s="2" t="s">
        <v>8</v>
      </c>
      <c r="B64" s="2" t="s">
        <v>5</v>
      </c>
      <c r="C64" s="3">
        <v>285.86</v>
      </c>
      <c r="D64" s="13" t="s">
        <v>29</v>
      </c>
      <c r="E64" s="9" t="s">
        <v>30</v>
      </c>
    </row>
    <row r="65" spans="1:5" ht="12.75" outlineLevel="2">
      <c r="A65" s="2" t="s">
        <v>8</v>
      </c>
      <c r="B65" s="2" t="s">
        <v>5</v>
      </c>
      <c r="C65" s="3">
        <v>304.18</v>
      </c>
      <c r="D65" s="13" t="s">
        <v>29</v>
      </c>
      <c r="E65" s="9" t="s">
        <v>30</v>
      </c>
    </row>
    <row r="66" spans="1:5" ht="12.75" outlineLevel="2">
      <c r="A66" s="2" t="s">
        <v>8</v>
      </c>
      <c r="B66" s="2" t="s">
        <v>5</v>
      </c>
      <c r="C66" s="3">
        <v>315.26</v>
      </c>
      <c r="D66" s="13" t="s">
        <v>29</v>
      </c>
      <c r="E66" s="9" t="s">
        <v>30</v>
      </c>
    </row>
    <row r="67" spans="1:5" ht="12.75" outlineLevel="2">
      <c r="A67" s="2" t="s">
        <v>8</v>
      </c>
      <c r="B67" s="2" t="s">
        <v>5</v>
      </c>
      <c r="C67" s="3">
        <v>292.93</v>
      </c>
      <c r="D67" s="13" t="s">
        <v>29</v>
      </c>
      <c r="E67" s="9" t="s">
        <v>30</v>
      </c>
    </row>
    <row r="68" spans="1:5" ht="12.75" outlineLevel="1">
      <c r="A68" s="4" t="s">
        <v>151</v>
      </c>
      <c r="B68" s="2"/>
      <c r="C68" s="12">
        <f>SUBTOTAL(9,C59:C67)</f>
        <v>3438.8699999999994</v>
      </c>
      <c r="D68" s="13"/>
      <c r="E68" s="9"/>
    </row>
    <row r="69" spans="1:5" ht="12.75" outlineLevel="2">
      <c r="A69" s="2" t="s">
        <v>8</v>
      </c>
      <c r="B69" s="2" t="s">
        <v>5</v>
      </c>
      <c r="C69" s="3">
        <v>622.22</v>
      </c>
      <c r="D69" s="13" t="s">
        <v>71</v>
      </c>
      <c r="E69" s="9" t="s">
        <v>72</v>
      </c>
    </row>
    <row r="70" spans="1:5" ht="12.75" outlineLevel="1">
      <c r="A70" s="4" t="s">
        <v>152</v>
      </c>
      <c r="B70" s="2"/>
      <c r="C70" s="12">
        <f>SUBTOTAL(9,C69:C69)</f>
        <v>622.22</v>
      </c>
      <c r="D70" s="13"/>
      <c r="E70" s="9"/>
    </row>
    <row r="71" spans="1:5" ht="12.75" outlineLevel="2">
      <c r="A71" s="2" t="s">
        <v>8</v>
      </c>
      <c r="B71" s="2" t="s">
        <v>5</v>
      </c>
      <c r="C71" s="3">
        <v>137.61</v>
      </c>
      <c r="D71" s="13" t="s">
        <v>15</v>
      </c>
      <c r="E71" s="9" t="s">
        <v>16</v>
      </c>
    </row>
    <row r="72" spans="1:5" ht="12.75" outlineLevel="2">
      <c r="A72" s="2" t="s">
        <v>8</v>
      </c>
      <c r="B72" s="2" t="s">
        <v>5</v>
      </c>
      <c r="C72" s="3">
        <v>137.61</v>
      </c>
      <c r="D72" s="13" t="s">
        <v>15</v>
      </c>
      <c r="E72" s="9" t="s">
        <v>16</v>
      </c>
    </row>
    <row r="73" spans="1:5" ht="12.75" outlineLevel="2">
      <c r="A73" s="2" t="s">
        <v>8</v>
      </c>
      <c r="B73" s="2" t="s">
        <v>5</v>
      </c>
      <c r="C73" s="3">
        <v>1278.43</v>
      </c>
      <c r="D73" s="13" t="s">
        <v>15</v>
      </c>
      <c r="E73" s="9" t="s">
        <v>16</v>
      </c>
    </row>
    <row r="74" spans="1:5" ht="12.75" outlineLevel="1">
      <c r="A74" s="4" t="s">
        <v>153</v>
      </c>
      <c r="B74" s="2"/>
      <c r="C74" s="12">
        <f>SUBTOTAL(9,C71:C73)</f>
        <v>1553.65</v>
      </c>
      <c r="D74" s="13"/>
      <c r="E74" s="9"/>
    </row>
    <row r="75" spans="1:5" ht="12.75" outlineLevel="2">
      <c r="A75" s="2" t="s">
        <v>8</v>
      </c>
      <c r="B75" s="2" t="s">
        <v>5</v>
      </c>
      <c r="C75" s="3">
        <v>499.28</v>
      </c>
      <c r="D75" s="13" t="s">
        <v>126</v>
      </c>
      <c r="E75" s="9" t="s">
        <v>125</v>
      </c>
    </row>
    <row r="76" spans="1:5" ht="12.75" outlineLevel="1">
      <c r="A76" s="4" t="s">
        <v>154</v>
      </c>
      <c r="B76" s="2"/>
      <c r="C76" s="12">
        <f>SUBTOTAL(9,C75:C75)</f>
        <v>499.28</v>
      </c>
      <c r="D76" s="13"/>
      <c r="E76" s="9"/>
    </row>
    <row r="77" spans="1:5" ht="12.75" outlineLevel="2">
      <c r="A77" s="2" t="s">
        <v>8</v>
      </c>
      <c r="B77" s="2" t="s">
        <v>5</v>
      </c>
      <c r="C77" s="3">
        <v>148.85</v>
      </c>
      <c r="D77" s="13" t="s">
        <v>17</v>
      </c>
      <c r="E77" s="9" t="s">
        <v>18</v>
      </c>
    </row>
    <row r="78" spans="1:5" ht="12.75" outlineLevel="2">
      <c r="A78" s="2" t="s">
        <v>8</v>
      </c>
      <c r="B78" s="2" t="s">
        <v>5</v>
      </c>
      <c r="C78" s="3">
        <v>166.43</v>
      </c>
      <c r="D78" s="13" t="s">
        <v>17</v>
      </c>
      <c r="E78" s="9" t="s">
        <v>18</v>
      </c>
    </row>
    <row r="79" spans="1:5" ht="12.75" outlineLevel="2">
      <c r="A79" s="2" t="s">
        <v>8</v>
      </c>
      <c r="B79" s="2" t="s">
        <v>5</v>
      </c>
      <c r="C79" s="3">
        <v>470.48</v>
      </c>
      <c r="D79" s="13" t="s">
        <v>17</v>
      </c>
      <c r="E79" s="9" t="s">
        <v>18</v>
      </c>
    </row>
    <row r="80" spans="1:5" ht="12.75" outlineLevel="1">
      <c r="A80" s="4" t="s">
        <v>155</v>
      </c>
      <c r="B80" s="2"/>
      <c r="C80" s="12">
        <f>SUBTOTAL(9,C77:C79)</f>
        <v>785.76</v>
      </c>
      <c r="D80" s="13"/>
      <c r="E80" s="9"/>
    </row>
    <row r="81" spans="1:5" ht="12.75" outlineLevel="2">
      <c r="A81" s="2" t="s">
        <v>8</v>
      </c>
      <c r="B81" s="2" t="s">
        <v>5</v>
      </c>
      <c r="C81" s="3">
        <v>637.04</v>
      </c>
      <c r="D81" s="13" t="s">
        <v>134</v>
      </c>
      <c r="E81" s="9" t="s">
        <v>133</v>
      </c>
    </row>
    <row r="82" spans="1:5" ht="12.75" outlineLevel="1">
      <c r="A82" s="4" t="s">
        <v>156</v>
      </c>
      <c r="B82" s="2"/>
      <c r="C82" s="12">
        <f>SUBTOTAL(9,C81:C81)</f>
        <v>637.04</v>
      </c>
      <c r="D82" s="13"/>
      <c r="E82" s="9"/>
    </row>
    <row r="83" spans="1:5" ht="12.75" outlineLevel="2">
      <c r="A83" s="2" t="s">
        <v>8</v>
      </c>
      <c r="B83" s="2" t="s">
        <v>5</v>
      </c>
      <c r="C83" s="3">
        <v>133.31</v>
      </c>
      <c r="D83" s="13" t="s">
        <v>43</v>
      </c>
      <c r="E83" s="9" t="s">
        <v>44</v>
      </c>
    </row>
    <row r="84" spans="1:5" ht="12.75" outlineLevel="2">
      <c r="A84" s="2" t="s">
        <v>8</v>
      </c>
      <c r="B84" s="2" t="s">
        <v>5</v>
      </c>
      <c r="C84" s="3">
        <v>282.16</v>
      </c>
      <c r="D84" s="13" t="s">
        <v>43</v>
      </c>
      <c r="E84" s="9" t="s">
        <v>44</v>
      </c>
    </row>
    <row r="85" spans="1:5" ht="12.75" outlineLevel="1">
      <c r="A85" s="4" t="s">
        <v>157</v>
      </c>
      <c r="B85" s="2"/>
      <c r="C85" s="12">
        <f>SUBTOTAL(9,C83:C84)</f>
        <v>415.47</v>
      </c>
      <c r="D85" s="13"/>
      <c r="E85" s="9"/>
    </row>
    <row r="86" spans="1:5" ht="12.75" outlineLevel="2">
      <c r="A86" s="2" t="s">
        <v>8</v>
      </c>
      <c r="B86" s="2" t="s">
        <v>5</v>
      </c>
      <c r="C86" s="3">
        <v>273.28</v>
      </c>
      <c r="D86" s="13" t="s">
        <v>55</v>
      </c>
      <c r="E86" s="9" t="s">
        <v>56</v>
      </c>
    </row>
    <row r="87" spans="1:5" ht="12.75" outlineLevel="2">
      <c r="A87" s="2" t="s">
        <v>8</v>
      </c>
      <c r="B87" s="2" t="s">
        <v>5</v>
      </c>
      <c r="C87" s="3">
        <v>461.31</v>
      </c>
      <c r="D87" s="13" t="s">
        <v>55</v>
      </c>
      <c r="E87" s="9" t="s">
        <v>56</v>
      </c>
    </row>
    <row r="88" spans="1:5" ht="12.75" outlineLevel="1">
      <c r="A88" s="4" t="s">
        <v>158</v>
      </c>
      <c r="B88" s="2"/>
      <c r="C88" s="12">
        <f>SUBTOTAL(9,C86:C87)</f>
        <v>734.5899999999999</v>
      </c>
      <c r="D88" s="13"/>
      <c r="E88" s="9"/>
    </row>
    <row r="89" spans="1:5" ht="12.75" outlineLevel="2">
      <c r="A89" s="2" t="s">
        <v>8</v>
      </c>
      <c r="B89" s="2" t="s">
        <v>5</v>
      </c>
      <c r="C89" s="3">
        <v>780.29</v>
      </c>
      <c r="D89" s="13" t="s">
        <v>59</v>
      </c>
      <c r="E89" s="9" t="s">
        <v>60</v>
      </c>
    </row>
    <row r="90" spans="1:5" ht="12.75" outlineLevel="2">
      <c r="A90" s="2" t="s">
        <v>8</v>
      </c>
      <c r="B90" s="2" t="s">
        <v>5</v>
      </c>
      <c r="C90" s="3">
        <v>608.1</v>
      </c>
      <c r="D90" s="13" t="s">
        <v>59</v>
      </c>
      <c r="E90" s="9" t="s">
        <v>60</v>
      </c>
    </row>
    <row r="91" spans="1:5" ht="12.75" outlineLevel="2">
      <c r="A91" s="2" t="s">
        <v>8</v>
      </c>
      <c r="B91" s="2" t="s">
        <v>5</v>
      </c>
      <c r="C91" s="3">
        <v>449.6</v>
      </c>
      <c r="D91" s="13" t="s">
        <v>59</v>
      </c>
      <c r="E91" s="9" t="s">
        <v>60</v>
      </c>
    </row>
    <row r="92" spans="1:5" ht="12.75" outlineLevel="1">
      <c r="A92" s="4" t="s">
        <v>159</v>
      </c>
      <c r="B92" s="2"/>
      <c r="C92" s="12">
        <f>SUBTOTAL(9,C89:C91)</f>
        <v>1837.9899999999998</v>
      </c>
      <c r="D92" s="13"/>
      <c r="E92" s="9"/>
    </row>
    <row r="93" spans="1:5" ht="12.75" outlineLevel="2">
      <c r="A93" s="2" t="s">
        <v>8</v>
      </c>
      <c r="B93" s="2" t="s">
        <v>5</v>
      </c>
      <c r="C93" s="3">
        <v>988.37</v>
      </c>
      <c r="D93" s="13" t="s">
        <v>110</v>
      </c>
      <c r="E93" s="9" t="s">
        <v>109</v>
      </c>
    </row>
    <row r="94" spans="1:5" ht="12.75" outlineLevel="1">
      <c r="A94" s="4" t="s">
        <v>160</v>
      </c>
      <c r="B94" s="2"/>
      <c r="C94" s="12">
        <f>SUBTOTAL(9,C93:C93)</f>
        <v>988.37</v>
      </c>
      <c r="D94" s="13"/>
      <c r="E94" s="9"/>
    </row>
    <row r="95" spans="1:5" ht="12.75" outlineLevel="2">
      <c r="A95" s="2" t="s">
        <v>8</v>
      </c>
      <c r="B95" s="2" t="s">
        <v>5</v>
      </c>
      <c r="C95" s="3">
        <v>912.41</v>
      </c>
      <c r="D95" s="13" t="s">
        <v>114</v>
      </c>
      <c r="E95" s="9" t="s">
        <v>113</v>
      </c>
    </row>
    <row r="96" spans="1:5" ht="12.75" outlineLevel="2">
      <c r="A96" s="2" t="s">
        <v>8</v>
      </c>
      <c r="B96" s="2" t="s">
        <v>5</v>
      </c>
      <c r="C96" s="3">
        <v>699.05</v>
      </c>
      <c r="D96" s="13" t="s">
        <v>114</v>
      </c>
      <c r="E96" s="9" t="s">
        <v>113</v>
      </c>
    </row>
    <row r="97" spans="1:5" ht="12.75" outlineLevel="2">
      <c r="A97" s="2" t="s">
        <v>8</v>
      </c>
      <c r="B97" s="2" t="s">
        <v>5</v>
      </c>
      <c r="C97" s="3">
        <v>423.31</v>
      </c>
      <c r="D97" s="13" t="s">
        <v>114</v>
      </c>
      <c r="E97" s="9" t="s">
        <v>113</v>
      </c>
    </row>
    <row r="98" spans="1:5" ht="12.75" outlineLevel="1">
      <c r="A98" s="4" t="s">
        <v>161</v>
      </c>
      <c r="B98" s="2"/>
      <c r="C98" s="12">
        <f>SUBTOTAL(9,C95:C97)</f>
        <v>2034.77</v>
      </c>
      <c r="D98" s="13"/>
      <c r="E98" s="9"/>
    </row>
    <row r="99" spans="1:5" ht="12.75" outlineLevel="2">
      <c r="A99" s="2" t="s">
        <v>8</v>
      </c>
      <c r="B99" s="2" t="s">
        <v>5</v>
      </c>
      <c r="C99" s="3">
        <v>537.29</v>
      </c>
      <c r="D99" s="13" t="s">
        <v>112</v>
      </c>
      <c r="E99" s="9" t="s">
        <v>111</v>
      </c>
    </row>
    <row r="100" spans="1:5" ht="12.75" outlineLevel="1">
      <c r="A100" s="4" t="s">
        <v>162</v>
      </c>
      <c r="B100" s="2"/>
      <c r="C100" s="12">
        <f>SUBTOTAL(9,C99:C99)</f>
        <v>537.29</v>
      </c>
      <c r="D100" s="13"/>
      <c r="E100" s="9"/>
    </row>
    <row r="101" spans="1:5" ht="12.75" outlineLevel="2">
      <c r="A101" s="2" t="s">
        <v>8</v>
      </c>
      <c r="B101" s="2" t="s">
        <v>5</v>
      </c>
      <c r="C101" s="3">
        <v>137.62</v>
      </c>
      <c r="D101" s="13" t="s">
        <v>33</v>
      </c>
      <c r="E101" s="9" t="s">
        <v>34</v>
      </c>
    </row>
    <row r="102" spans="1:5" ht="12.75" outlineLevel="2">
      <c r="A102" s="2" t="s">
        <v>8</v>
      </c>
      <c r="B102" s="2" t="s">
        <v>5</v>
      </c>
      <c r="C102" s="3">
        <v>297.7</v>
      </c>
      <c r="D102" s="13" t="s">
        <v>33</v>
      </c>
      <c r="E102" s="9" t="s">
        <v>34</v>
      </c>
    </row>
    <row r="103" spans="1:5" ht="12.75" outlineLevel="1">
      <c r="A103" s="4" t="s">
        <v>163</v>
      </c>
      <c r="B103" s="2"/>
      <c r="C103" s="12">
        <f>SUBTOTAL(9,C101:C102)</f>
        <v>435.32</v>
      </c>
      <c r="D103" s="13"/>
      <c r="E103" s="9"/>
    </row>
    <row r="104" spans="1:5" ht="12.75" outlineLevel="2">
      <c r="A104" s="2" t="s">
        <v>8</v>
      </c>
      <c r="B104" s="2" t="s">
        <v>5</v>
      </c>
      <c r="C104" s="3">
        <v>304.18</v>
      </c>
      <c r="D104" s="13" t="s">
        <v>77</v>
      </c>
      <c r="E104" s="9" t="s">
        <v>78</v>
      </c>
    </row>
    <row r="105" spans="1:5" ht="12.75" outlineLevel="2">
      <c r="A105" s="2" t="s">
        <v>8</v>
      </c>
      <c r="B105" s="2" t="s">
        <v>5</v>
      </c>
      <c r="C105" s="3">
        <v>452.9</v>
      </c>
      <c r="D105" s="13" t="s">
        <v>77</v>
      </c>
      <c r="E105" s="9" t="s">
        <v>78</v>
      </c>
    </row>
    <row r="106" spans="1:5" ht="12.75" outlineLevel="2">
      <c r="A106" s="2" t="s">
        <v>8</v>
      </c>
      <c r="B106" s="2" t="s">
        <v>5</v>
      </c>
      <c r="C106" s="3">
        <v>304.18</v>
      </c>
      <c r="D106" s="13" t="s">
        <v>77</v>
      </c>
      <c r="E106" s="9" t="s">
        <v>78</v>
      </c>
    </row>
    <row r="107" spans="1:5" ht="12.75" outlineLevel="1">
      <c r="A107" s="4" t="s">
        <v>164</v>
      </c>
      <c r="B107" s="2"/>
      <c r="C107" s="12">
        <f>SUBTOTAL(9,C104:C106)</f>
        <v>1061.26</v>
      </c>
      <c r="D107" s="13"/>
      <c r="E107" s="9"/>
    </row>
    <row r="108" spans="1:5" ht="12.75" outlineLevel="2">
      <c r="A108" s="2" t="s">
        <v>8</v>
      </c>
      <c r="B108" s="2" t="s">
        <v>5</v>
      </c>
      <c r="C108" s="3">
        <v>1312.05</v>
      </c>
      <c r="D108" s="13" t="s">
        <v>28</v>
      </c>
      <c r="E108" s="9" t="s">
        <v>27</v>
      </c>
    </row>
    <row r="109" spans="1:5" ht="12.75" outlineLevel="1">
      <c r="A109" s="4" t="s">
        <v>165</v>
      </c>
      <c r="B109" s="2"/>
      <c r="C109" s="12">
        <f>SUBTOTAL(9,C108:C108)</f>
        <v>1312.05</v>
      </c>
      <c r="D109" s="13"/>
      <c r="E109" s="9"/>
    </row>
    <row r="110" spans="1:5" ht="12.75" outlineLevel="2">
      <c r="A110" s="2" t="s">
        <v>8</v>
      </c>
      <c r="B110" s="2" t="s">
        <v>5</v>
      </c>
      <c r="C110" s="3">
        <v>636.07</v>
      </c>
      <c r="D110" s="13" t="s">
        <v>6</v>
      </c>
      <c r="E110" s="9" t="s">
        <v>7</v>
      </c>
    </row>
    <row r="111" spans="1:5" ht="12.75" outlineLevel="1">
      <c r="A111" s="4" t="s">
        <v>166</v>
      </c>
      <c r="B111" s="2"/>
      <c r="C111" s="12">
        <f>SUBTOTAL(9,C110:C110)</f>
        <v>636.07</v>
      </c>
      <c r="D111" s="13"/>
      <c r="E111" s="9"/>
    </row>
    <row r="112" spans="1:5" ht="12.75" outlineLevel="2">
      <c r="A112" s="2" t="s">
        <v>8</v>
      </c>
      <c r="B112" s="2" t="s">
        <v>5</v>
      </c>
      <c r="C112" s="3">
        <v>2952.27</v>
      </c>
      <c r="D112" s="13" t="s">
        <v>130</v>
      </c>
      <c r="E112" s="9" t="s">
        <v>129</v>
      </c>
    </row>
    <row r="113" spans="1:5" ht="12.75" outlineLevel="1">
      <c r="A113" s="4" t="s">
        <v>167</v>
      </c>
      <c r="B113" s="2"/>
      <c r="C113" s="12">
        <f>SUBTOTAL(9,C112:C112)</f>
        <v>2952.27</v>
      </c>
      <c r="D113" s="13"/>
      <c r="E113" s="9"/>
    </row>
    <row r="114" spans="1:5" ht="12.75" outlineLevel="2">
      <c r="A114" s="2" t="s">
        <v>8</v>
      </c>
      <c r="B114" s="2" t="s">
        <v>5</v>
      </c>
      <c r="C114" s="3">
        <v>665.72</v>
      </c>
      <c r="D114" s="13" t="s">
        <v>94</v>
      </c>
      <c r="E114" s="9" t="s">
        <v>93</v>
      </c>
    </row>
    <row r="115" spans="1:5" ht="12.75" outlineLevel="1">
      <c r="A115" s="4" t="s">
        <v>168</v>
      </c>
      <c r="B115" s="2"/>
      <c r="C115" s="12">
        <f>SUBTOTAL(9,C114:C114)</f>
        <v>665.72</v>
      </c>
      <c r="D115" s="13"/>
      <c r="E115" s="9"/>
    </row>
    <row r="116" spans="1:5" ht="12.75" outlineLevel="2">
      <c r="A116" s="2" t="s">
        <v>8</v>
      </c>
      <c r="B116" s="2" t="s">
        <v>5</v>
      </c>
      <c r="C116" s="3">
        <v>283.78</v>
      </c>
      <c r="D116" s="13" t="s">
        <v>47</v>
      </c>
      <c r="E116" s="9" t="s">
        <v>48</v>
      </c>
    </row>
    <row r="117" spans="1:5" ht="12.75" outlineLevel="1">
      <c r="A117" s="4" t="s">
        <v>169</v>
      </c>
      <c r="B117" s="2"/>
      <c r="C117" s="12">
        <f>SUBTOTAL(9,C116:C116)</f>
        <v>283.78</v>
      </c>
      <c r="D117" s="13"/>
      <c r="E117" s="9"/>
    </row>
    <row r="118" spans="1:5" ht="12.75" outlineLevel="2">
      <c r="A118" s="2" t="s">
        <v>8</v>
      </c>
      <c r="B118" s="2" t="s">
        <v>5</v>
      </c>
      <c r="C118" s="3">
        <v>1662.5</v>
      </c>
      <c r="D118" s="13" t="s">
        <v>63</v>
      </c>
      <c r="E118" s="9" t="s">
        <v>64</v>
      </c>
    </row>
    <row r="119" spans="1:5" ht="12.75" outlineLevel="2">
      <c r="A119" s="2" t="s">
        <v>8</v>
      </c>
      <c r="B119" s="2" t="s">
        <v>5</v>
      </c>
      <c r="C119" s="3">
        <v>1736.17</v>
      </c>
      <c r="D119" s="13" t="s">
        <v>63</v>
      </c>
      <c r="E119" s="9" t="s">
        <v>64</v>
      </c>
    </row>
    <row r="120" spans="1:5" ht="12.75" outlineLevel="2">
      <c r="A120" s="2" t="s">
        <v>8</v>
      </c>
      <c r="B120" s="2" t="s">
        <v>5</v>
      </c>
      <c r="C120" s="3">
        <v>166.43</v>
      </c>
      <c r="D120" s="13" t="s">
        <v>63</v>
      </c>
      <c r="E120" s="9" t="s">
        <v>64</v>
      </c>
    </row>
    <row r="121" spans="1:5" ht="12.75" outlineLevel="1">
      <c r="A121" s="4" t="s">
        <v>170</v>
      </c>
      <c r="B121" s="2"/>
      <c r="C121" s="12">
        <f>SUBTOTAL(9,C118:C120)</f>
        <v>3565.1</v>
      </c>
      <c r="D121" s="13"/>
      <c r="E121" s="9"/>
    </row>
    <row r="122" spans="1:5" ht="12.75" outlineLevel="2">
      <c r="A122" s="2" t="s">
        <v>8</v>
      </c>
      <c r="B122" s="2" t="s">
        <v>5</v>
      </c>
      <c r="C122" s="3">
        <v>615.01</v>
      </c>
      <c r="D122" s="13" t="s">
        <v>92</v>
      </c>
      <c r="E122" s="9" t="s">
        <v>91</v>
      </c>
    </row>
    <row r="123" spans="1:5" ht="12.75" outlineLevel="1">
      <c r="A123" s="4" t="s">
        <v>171</v>
      </c>
      <c r="B123" s="2"/>
      <c r="C123" s="12">
        <f>SUBTOTAL(9,C122:C122)</f>
        <v>615.01</v>
      </c>
      <c r="D123" s="13"/>
      <c r="E123" s="9"/>
    </row>
    <row r="124" spans="1:5" ht="12.75" outlineLevel="2">
      <c r="A124" s="2" t="s">
        <v>8</v>
      </c>
      <c r="B124" s="2" t="s">
        <v>5</v>
      </c>
      <c r="C124" s="3">
        <v>257.74</v>
      </c>
      <c r="D124" s="13" t="s">
        <v>20</v>
      </c>
      <c r="E124" s="9" t="s">
        <v>19</v>
      </c>
    </row>
    <row r="125" spans="1:5" ht="12.75" outlineLevel="2">
      <c r="A125" s="2" t="s">
        <v>8</v>
      </c>
      <c r="B125" s="2" t="s">
        <v>5</v>
      </c>
      <c r="C125" s="3">
        <v>1849.63</v>
      </c>
      <c r="D125" s="13" t="s">
        <v>20</v>
      </c>
      <c r="E125" s="9" t="s">
        <v>19</v>
      </c>
    </row>
    <row r="126" spans="1:5" ht="12.75" outlineLevel="2">
      <c r="A126" s="2" t="s">
        <v>8</v>
      </c>
      <c r="B126" s="2" t="s">
        <v>5</v>
      </c>
      <c r="C126" s="3">
        <v>699.41</v>
      </c>
      <c r="D126" s="13" t="s">
        <v>20</v>
      </c>
      <c r="E126" s="9" t="s">
        <v>19</v>
      </c>
    </row>
    <row r="127" spans="1:5" ht="12.75" outlineLevel="2">
      <c r="A127" s="2" t="s">
        <v>8</v>
      </c>
      <c r="B127" s="2" t="s">
        <v>5</v>
      </c>
      <c r="C127" s="3">
        <v>1241.27</v>
      </c>
      <c r="D127" s="13" t="s">
        <v>20</v>
      </c>
      <c r="E127" s="9" t="s">
        <v>19</v>
      </c>
    </row>
    <row r="128" spans="1:5" ht="12.75" outlineLevel="2">
      <c r="A128" s="2" t="s">
        <v>8</v>
      </c>
      <c r="B128" s="2" t="s">
        <v>5</v>
      </c>
      <c r="C128" s="3">
        <v>594.21</v>
      </c>
      <c r="D128" s="13" t="s">
        <v>20</v>
      </c>
      <c r="E128" s="9" t="s">
        <v>19</v>
      </c>
    </row>
    <row r="129" spans="1:5" ht="12.75" outlineLevel="1">
      <c r="A129" s="4" t="s">
        <v>172</v>
      </c>
      <c r="B129" s="2"/>
      <c r="C129" s="12">
        <f>SUBTOTAL(9,C124:C128)</f>
        <v>4642.26</v>
      </c>
      <c r="D129" s="13"/>
      <c r="E129" s="9"/>
    </row>
    <row r="130" spans="1:5" ht="12.75" outlineLevel="2">
      <c r="A130" s="2" t="s">
        <v>8</v>
      </c>
      <c r="B130" s="2" t="s">
        <v>5</v>
      </c>
      <c r="C130" s="3">
        <v>137.62</v>
      </c>
      <c r="D130" s="13" t="s">
        <v>88</v>
      </c>
      <c r="E130" s="9" t="s">
        <v>87</v>
      </c>
    </row>
    <row r="131" spans="1:5" ht="12.75" outlineLevel="2">
      <c r="A131" s="2" t="s">
        <v>8</v>
      </c>
      <c r="B131" s="2" t="s">
        <v>5</v>
      </c>
      <c r="C131" s="3">
        <v>244.1</v>
      </c>
      <c r="D131" s="13" t="s">
        <v>88</v>
      </c>
      <c r="E131" s="9" t="s">
        <v>87</v>
      </c>
    </row>
    <row r="132" spans="1:5" ht="12.75" outlineLevel="1">
      <c r="A132" s="4" t="s">
        <v>173</v>
      </c>
      <c r="B132" s="2"/>
      <c r="C132" s="12">
        <f>SUBTOTAL(9,C130:C131)</f>
        <v>381.72</v>
      </c>
      <c r="D132" s="13"/>
      <c r="E132" s="9"/>
    </row>
    <row r="133" spans="1:5" ht="12.75" outlineLevel="2">
      <c r="A133" s="2" t="s">
        <v>8</v>
      </c>
      <c r="B133" s="2" t="s">
        <v>5</v>
      </c>
      <c r="C133" s="3">
        <v>1441.26</v>
      </c>
      <c r="D133" s="13" t="s">
        <v>96</v>
      </c>
      <c r="E133" s="9" t="s">
        <v>95</v>
      </c>
    </row>
    <row r="134" spans="1:5" ht="12.75" outlineLevel="2">
      <c r="A134" s="2" t="s">
        <v>8</v>
      </c>
      <c r="B134" s="2" t="s">
        <v>5</v>
      </c>
      <c r="C134" s="3">
        <v>137.62</v>
      </c>
      <c r="D134" s="13" t="s">
        <v>96</v>
      </c>
      <c r="E134" s="9" t="s">
        <v>95</v>
      </c>
    </row>
    <row r="135" spans="1:5" ht="12.75" outlineLevel="1">
      <c r="A135" s="4" t="s">
        <v>174</v>
      </c>
      <c r="B135" s="2"/>
      <c r="C135" s="12">
        <f>SUBTOTAL(9,C133:C134)</f>
        <v>1578.88</v>
      </c>
      <c r="D135" s="13"/>
      <c r="E135" s="9"/>
    </row>
    <row r="136" spans="1:5" ht="12.75" outlineLevel="2">
      <c r="A136" s="2" t="s">
        <v>8</v>
      </c>
      <c r="B136" s="2" t="s">
        <v>5</v>
      </c>
      <c r="C136" s="3">
        <v>166.43</v>
      </c>
      <c r="D136" s="13" t="s">
        <v>57</v>
      </c>
      <c r="E136" s="9" t="s">
        <v>58</v>
      </c>
    </row>
    <row r="137" spans="1:5" ht="12.75" outlineLevel="1">
      <c r="A137" s="4" t="s">
        <v>175</v>
      </c>
      <c r="B137" s="2"/>
      <c r="C137" s="12">
        <f>SUBTOTAL(9,C136:C136)</f>
        <v>166.43</v>
      </c>
      <c r="D137" s="13"/>
      <c r="E137" s="9"/>
    </row>
    <row r="138" spans="1:5" ht="12.75" outlineLevel="2">
      <c r="A138" s="2" t="s">
        <v>8</v>
      </c>
      <c r="B138" s="2" t="s">
        <v>5</v>
      </c>
      <c r="C138" s="3">
        <v>148.86</v>
      </c>
      <c r="D138" s="13" t="s">
        <v>98</v>
      </c>
      <c r="E138" s="9" t="s">
        <v>97</v>
      </c>
    </row>
    <row r="139" spans="1:5" ht="12.75" outlineLevel="1">
      <c r="A139" s="4" t="s">
        <v>176</v>
      </c>
      <c r="B139" s="2"/>
      <c r="C139" s="12">
        <f>SUBTOTAL(9,C138:C138)</f>
        <v>148.86</v>
      </c>
      <c r="D139" s="13"/>
      <c r="E139" s="9"/>
    </row>
    <row r="140" spans="1:5" ht="12.75" outlineLevel="2">
      <c r="A140" s="2" t="s">
        <v>8</v>
      </c>
      <c r="B140" s="2" t="s">
        <v>5</v>
      </c>
      <c r="C140" s="3">
        <v>597.43</v>
      </c>
      <c r="D140" s="13" t="s">
        <v>51</v>
      </c>
      <c r="E140" s="9" t="s">
        <v>52</v>
      </c>
    </row>
    <row r="141" spans="1:5" ht="12.75" outlineLevel="2">
      <c r="A141" s="2" t="s">
        <v>8</v>
      </c>
      <c r="B141" s="2" t="s">
        <v>5</v>
      </c>
      <c r="C141" s="3">
        <v>726.15</v>
      </c>
      <c r="D141" s="13" t="s">
        <v>51</v>
      </c>
      <c r="E141" s="9" t="s">
        <v>52</v>
      </c>
    </row>
    <row r="142" spans="1:5" ht="12.75" outlineLevel="2">
      <c r="A142" s="2" t="s">
        <v>8</v>
      </c>
      <c r="B142" s="2" t="s">
        <v>5</v>
      </c>
      <c r="C142" s="3">
        <v>2716.45</v>
      </c>
      <c r="D142" s="13" t="s">
        <v>51</v>
      </c>
      <c r="E142" s="9" t="s">
        <v>52</v>
      </c>
    </row>
    <row r="143" spans="1:5" ht="12.75" outlineLevel="2">
      <c r="A143" s="2" t="s">
        <v>8</v>
      </c>
      <c r="B143" s="2" t="s">
        <v>5</v>
      </c>
      <c r="C143" s="3">
        <v>1317.72</v>
      </c>
      <c r="D143" s="13" t="s">
        <v>51</v>
      </c>
      <c r="E143" s="9" t="s">
        <v>52</v>
      </c>
    </row>
    <row r="144" spans="1:5" ht="12.75" outlineLevel="2">
      <c r="A144" s="2" t="s">
        <v>8</v>
      </c>
      <c r="B144" s="2" t="s">
        <v>5</v>
      </c>
      <c r="C144" s="3">
        <v>601.48</v>
      </c>
      <c r="D144" s="13" t="s">
        <v>51</v>
      </c>
      <c r="E144" s="9" t="s">
        <v>52</v>
      </c>
    </row>
    <row r="145" spans="1:5" ht="12.75" outlineLevel="2">
      <c r="A145" s="2" t="s">
        <v>8</v>
      </c>
      <c r="B145" s="2" t="s">
        <v>5</v>
      </c>
      <c r="C145" s="3">
        <v>1775.8</v>
      </c>
      <c r="D145" s="13" t="s">
        <v>51</v>
      </c>
      <c r="E145" s="9" t="s">
        <v>52</v>
      </c>
    </row>
    <row r="146" spans="1:5" ht="12.75" outlineLevel="2">
      <c r="A146" s="2" t="s">
        <v>8</v>
      </c>
      <c r="B146" s="2" t="s">
        <v>5</v>
      </c>
      <c r="C146" s="3">
        <v>606.12</v>
      </c>
      <c r="D146" s="13" t="s">
        <v>51</v>
      </c>
      <c r="E146" s="9" t="s">
        <v>52</v>
      </c>
    </row>
    <row r="147" spans="1:5" ht="12.75" outlineLevel="2">
      <c r="A147" s="2" t="s">
        <v>8</v>
      </c>
      <c r="B147" s="2" t="s">
        <v>5</v>
      </c>
      <c r="C147" s="3">
        <v>432.21</v>
      </c>
      <c r="D147" s="13" t="s">
        <v>51</v>
      </c>
      <c r="E147" s="9" t="s">
        <v>52</v>
      </c>
    </row>
    <row r="148" spans="1:5" ht="12.75" outlineLevel="2">
      <c r="A148" s="2" t="s">
        <v>8</v>
      </c>
      <c r="B148" s="2" t="s">
        <v>5</v>
      </c>
      <c r="C148" s="3">
        <v>592.66</v>
      </c>
      <c r="D148" s="13" t="s">
        <v>51</v>
      </c>
      <c r="E148" s="9" t="s">
        <v>52</v>
      </c>
    </row>
    <row r="149" spans="1:5" ht="12.75" outlineLevel="2">
      <c r="A149" s="2" t="s">
        <v>8</v>
      </c>
      <c r="B149" s="2" t="s">
        <v>5</v>
      </c>
      <c r="C149" s="3">
        <v>304.16</v>
      </c>
      <c r="D149" s="13" t="s">
        <v>51</v>
      </c>
      <c r="E149" s="9" t="s">
        <v>52</v>
      </c>
    </row>
    <row r="150" spans="1:5" ht="12.75" outlineLevel="2">
      <c r="A150" s="2" t="s">
        <v>8</v>
      </c>
      <c r="B150" s="2" t="s">
        <v>5</v>
      </c>
      <c r="C150" s="3">
        <v>619.42</v>
      </c>
      <c r="D150" s="13" t="s">
        <v>51</v>
      </c>
      <c r="E150" s="9" t="s">
        <v>52</v>
      </c>
    </row>
    <row r="151" spans="1:5" ht="12.75" outlineLevel="2">
      <c r="A151" s="2" t="s">
        <v>8</v>
      </c>
      <c r="B151" s="2" t="s">
        <v>5</v>
      </c>
      <c r="C151" s="3">
        <v>426.24</v>
      </c>
      <c r="D151" s="13" t="s">
        <v>51</v>
      </c>
      <c r="E151" s="9" t="s">
        <v>52</v>
      </c>
    </row>
    <row r="152" spans="1:5" ht="12.75" outlineLevel="2">
      <c r="A152" s="2" t="s">
        <v>8</v>
      </c>
      <c r="B152" s="2" t="s">
        <v>5</v>
      </c>
      <c r="C152" s="3">
        <v>166.42</v>
      </c>
      <c r="D152" s="13" t="s">
        <v>51</v>
      </c>
      <c r="E152" s="9" t="s">
        <v>52</v>
      </c>
    </row>
    <row r="153" spans="1:5" ht="12.75" outlineLevel="2">
      <c r="A153" s="2" t="s">
        <v>8</v>
      </c>
      <c r="B153" s="2" t="s">
        <v>5</v>
      </c>
      <c r="C153" s="3">
        <v>768.52</v>
      </c>
      <c r="D153" s="13" t="s">
        <v>51</v>
      </c>
      <c r="E153" s="9" t="s">
        <v>52</v>
      </c>
    </row>
    <row r="154" spans="1:5" ht="12.75" outlineLevel="2">
      <c r="A154" s="2" t="s">
        <v>8</v>
      </c>
      <c r="B154" s="2" t="s">
        <v>5</v>
      </c>
      <c r="C154" s="3">
        <v>587.5</v>
      </c>
      <c r="D154" s="13" t="s">
        <v>51</v>
      </c>
      <c r="E154" s="9" t="s">
        <v>52</v>
      </c>
    </row>
    <row r="155" spans="1:5" ht="12.75" outlineLevel="2">
      <c r="A155" s="2" t="s">
        <v>8</v>
      </c>
      <c r="B155" s="2" t="s">
        <v>5</v>
      </c>
      <c r="C155" s="3">
        <v>166.42</v>
      </c>
      <c r="D155" s="13" t="s">
        <v>51</v>
      </c>
      <c r="E155" s="9" t="s">
        <v>52</v>
      </c>
    </row>
    <row r="156" spans="1:5" ht="12.75" outlineLevel="1">
      <c r="A156" s="4" t="s">
        <v>177</v>
      </c>
      <c r="B156" s="2"/>
      <c r="C156" s="12">
        <f>SUBTOTAL(9,C140:C155)</f>
        <v>12404.699999999999</v>
      </c>
      <c r="D156" s="13"/>
      <c r="E156" s="9"/>
    </row>
    <row r="157" spans="1:5" ht="12.75" outlineLevel="2">
      <c r="A157" s="2" t="s">
        <v>8</v>
      </c>
      <c r="B157" s="2" t="s">
        <v>5</v>
      </c>
      <c r="C157" s="3">
        <v>154.56</v>
      </c>
      <c r="D157" s="13" t="s">
        <v>106</v>
      </c>
      <c r="E157" s="9" t="s">
        <v>105</v>
      </c>
    </row>
    <row r="158" spans="1:5" ht="12.75" outlineLevel="2">
      <c r="A158" s="2" t="s">
        <v>8</v>
      </c>
      <c r="B158" s="2" t="s">
        <v>5</v>
      </c>
      <c r="C158" s="3">
        <v>133.31</v>
      </c>
      <c r="D158" s="13" t="s">
        <v>106</v>
      </c>
      <c r="E158" s="9" t="s">
        <v>105</v>
      </c>
    </row>
    <row r="159" spans="1:5" ht="12.75" outlineLevel="1">
      <c r="A159" s="4" t="s">
        <v>178</v>
      </c>
      <c r="B159" s="2"/>
      <c r="C159" s="12">
        <f>SUBTOTAL(9,C157:C158)</f>
        <v>287.87</v>
      </c>
      <c r="D159" s="13"/>
      <c r="E159" s="9"/>
    </row>
    <row r="160" spans="1:5" ht="12.75" outlineLevel="2">
      <c r="A160" s="2" t="s">
        <v>8</v>
      </c>
      <c r="B160" s="2" t="s">
        <v>5</v>
      </c>
      <c r="C160" s="3">
        <v>137.62</v>
      </c>
      <c r="D160" s="13" t="s">
        <v>69</v>
      </c>
      <c r="E160" s="9" t="s">
        <v>70</v>
      </c>
    </row>
    <row r="161" spans="1:5" ht="12.75" outlineLevel="1">
      <c r="A161" s="4" t="s">
        <v>179</v>
      </c>
      <c r="B161" s="2"/>
      <c r="C161" s="12">
        <f>SUBTOTAL(9,C160:C160)</f>
        <v>137.62</v>
      </c>
      <c r="D161" s="13"/>
      <c r="E161" s="9"/>
    </row>
    <row r="162" spans="1:5" ht="12.75" outlineLevel="2">
      <c r="A162" s="2" t="s">
        <v>8</v>
      </c>
      <c r="B162" s="2" t="s">
        <v>5</v>
      </c>
      <c r="C162" s="3">
        <v>957.8</v>
      </c>
      <c r="D162" s="13" t="s">
        <v>103</v>
      </c>
      <c r="E162" s="9" t="s">
        <v>104</v>
      </c>
    </row>
    <row r="163" spans="1:5" ht="12.75" outlineLevel="1">
      <c r="A163" s="4" t="s">
        <v>180</v>
      </c>
      <c r="B163" s="2"/>
      <c r="C163" s="12">
        <f>SUBTOTAL(9,C162:C162)</f>
        <v>957.8</v>
      </c>
      <c r="D163" s="13"/>
      <c r="E163" s="9"/>
    </row>
    <row r="164" spans="1:5" ht="12.75" outlineLevel="2">
      <c r="A164" s="2" t="s">
        <v>8</v>
      </c>
      <c r="B164" s="2" t="s">
        <v>5</v>
      </c>
      <c r="C164" s="3">
        <v>1327.71</v>
      </c>
      <c r="D164" s="13" t="s">
        <v>35</v>
      </c>
      <c r="E164" s="9" t="s">
        <v>36</v>
      </c>
    </row>
    <row r="165" spans="1:5" ht="12.75" outlineLevel="1">
      <c r="A165" s="4" t="s">
        <v>181</v>
      </c>
      <c r="B165" s="2"/>
      <c r="C165" s="12">
        <f>SUBTOTAL(9,C164:C164)</f>
        <v>1327.71</v>
      </c>
      <c r="D165" s="13"/>
      <c r="E165" s="9"/>
    </row>
    <row r="166" spans="1:5" ht="12.75" outlineLevel="2">
      <c r="A166" s="2" t="s">
        <v>8</v>
      </c>
      <c r="B166" s="2" t="s">
        <v>5</v>
      </c>
      <c r="C166" s="3">
        <v>812.79</v>
      </c>
      <c r="D166" s="13" t="s">
        <v>128</v>
      </c>
      <c r="E166" s="9" t="s">
        <v>127</v>
      </c>
    </row>
    <row r="167" spans="1:5" ht="12.75" outlineLevel="1">
      <c r="A167" s="4" t="s">
        <v>182</v>
      </c>
      <c r="B167" s="2"/>
      <c r="C167" s="12">
        <f>SUBTOTAL(9,C166:C166)</f>
        <v>812.79</v>
      </c>
      <c r="D167" s="13"/>
      <c r="E167" s="9"/>
    </row>
    <row r="168" spans="1:5" ht="12.75" outlineLevel="2">
      <c r="A168" s="2" t="s">
        <v>8</v>
      </c>
      <c r="B168" s="2" t="s">
        <v>5</v>
      </c>
      <c r="C168" s="3">
        <v>608.23</v>
      </c>
      <c r="D168" s="13" t="s">
        <v>81</v>
      </c>
      <c r="E168" s="9" t="s">
        <v>82</v>
      </c>
    </row>
    <row r="169" spans="1:5" ht="12.75" outlineLevel="2">
      <c r="A169" s="2" t="s">
        <v>8</v>
      </c>
      <c r="B169" s="2" t="s">
        <v>5</v>
      </c>
      <c r="C169" s="3">
        <v>166.43</v>
      </c>
      <c r="D169" s="13" t="s">
        <v>81</v>
      </c>
      <c r="E169" s="9" t="s">
        <v>82</v>
      </c>
    </row>
    <row r="170" spans="1:5" ht="12.75" outlineLevel="2">
      <c r="A170" s="2" t="s">
        <v>8</v>
      </c>
      <c r="B170" s="2" t="s">
        <v>5</v>
      </c>
      <c r="C170" s="3">
        <v>294.03</v>
      </c>
      <c r="D170" s="13" t="s">
        <v>81</v>
      </c>
      <c r="E170" s="9" t="s">
        <v>82</v>
      </c>
    </row>
    <row r="171" spans="1:5" ht="12.75" outlineLevel="1">
      <c r="A171" s="4" t="s">
        <v>183</v>
      </c>
      <c r="B171" s="2"/>
      <c r="C171" s="12">
        <f>SUBTOTAL(9,C168:C170)</f>
        <v>1068.69</v>
      </c>
      <c r="D171" s="13"/>
      <c r="E171" s="9"/>
    </row>
    <row r="172" spans="1:5" ht="12.75" outlineLevel="2">
      <c r="A172" s="2" t="s">
        <v>8</v>
      </c>
      <c r="B172" s="2" t="s">
        <v>5</v>
      </c>
      <c r="C172" s="3">
        <v>292.95</v>
      </c>
      <c r="D172" s="13" t="s">
        <v>65</v>
      </c>
      <c r="E172" s="9" t="s">
        <v>66</v>
      </c>
    </row>
    <row r="173" spans="1:5" ht="12.75" outlineLevel="1">
      <c r="A173" s="4" t="s">
        <v>184</v>
      </c>
      <c r="B173" s="2"/>
      <c r="C173" s="12">
        <f>SUBTOTAL(9,C172:C172)</f>
        <v>292.95</v>
      </c>
      <c r="D173" s="13"/>
      <c r="E173" s="9"/>
    </row>
    <row r="174" spans="1:5" ht="12.75" outlineLevel="2">
      <c r="A174" s="2" t="s">
        <v>8</v>
      </c>
      <c r="B174" s="2" t="s">
        <v>5</v>
      </c>
      <c r="C174" s="3">
        <v>288.64</v>
      </c>
      <c r="D174" s="13" t="s">
        <v>79</v>
      </c>
      <c r="E174" s="9" t="s">
        <v>80</v>
      </c>
    </row>
    <row r="175" spans="1:5" ht="12.75" outlineLevel="2">
      <c r="A175" s="2" t="s">
        <v>8</v>
      </c>
      <c r="B175" s="2" t="s">
        <v>5</v>
      </c>
      <c r="C175" s="3">
        <v>822.89</v>
      </c>
      <c r="D175" s="13" t="s">
        <v>79</v>
      </c>
      <c r="E175" s="9" t="s">
        <v>80</v>
      </c>
    </row>
    <row r="176" spans="1:5" ht="12.75" outlineLevel="1">
      <c r="A176" s="4" t="s">
        <v>185</v>
      </c>
      <c r="B176" s="2"/>
      <c r="C176" s="12">
        <f>SUBTOTAL(9,C174:C175)</f>
        <v>1111.53</v>
      </c>
      <c r="D176" s="13"/>
      <c r="E176" s="9"/>
    </row>
    <row r="177" spans="1:5" ht="12.75" outlineLevel="2">
      <c r="A177" s="2" t="s">
        <v>8</v>
      </c>
      <c r="B177" s="2" t="s">
        <v>5</v>
      </c>
      <c r="C177" s="3">
        <v>155.33</v>
      </c>
      <c r="D177" s="13" t="s">
        <v>108</v>
      </c>
      <c r="E177" s="9" t="s">
        <v>107</v>
      </c>
    </row>
    <row r="178" spans="1:5" ht="12.75" outlineLevel="1">
      <c r="A178" s="4" t="s">
        <v>186</v>
      </c>
      <c r="B178" s="2"/>
      <c r="C178" s="12">
        <f>SUBTOTAL(9,C177:C177)</f>
        <v>155.33</v>
      </c>
      <c r="D178" s="13"/>
      <c r="E178" s="9"/>
    </row>
    <row r="179" spans="1:5" ht="12.75" outlineLevel="2">
      <c r="A179" s="2" t="s">
        <v>8</v>
      </c>
      <c r="B179" s="2" t="s">
        <v>5</v>
      </c>
      <c r="C179" s="3">
        <v>586.19</v>
      </c>
      <c r="D179" s="13" t="s">
        <v>100</v>
      </c>
      <c r="E179" s="9" t="s">
        <v>99</v>
      </c>
    </row>
    <row r="180" spans="1:5" ht="12.75" outlineLevel="1">
      <c r="A180" s="4" t="s">
        <v>187</v>
      </c>
      <c r="B180" s="2"/>
      <c r="C180" s="12">
        <f>SUBTOTAL(9,C179:C179)</f>
        <v>586.19</v>
      </c>
      <c r="D180" s="13"/>
      <c r="E180" s="9"/>
    </row>
    <row r="181" spans="1:5" ht="12.75" outlineLevel="2">
      <c r="A181" s="2" t="s">
        <v>8</v>
      </c>
      <c r="B181" s="2" t="s">
        <v>5</v>
      </c>
      <c r="C181" s="3">
        <v>266.62</v>
      </c>
      <c r="D181" s="13" t="s">
        <v>101</v>
      </c>
      <c r="E181" s="9" t="s">
        <v>102</v>
      </c>
    </row>
    <row r="182" spans="1:5" ht="12.75" outlineLevel="2">
      <c r="A182" s="2" t="s">
        <v>8</v>
      </c>
      <c r="B182" s="2" t="s">
        <v>5</v>
      </c>
      <c r="C182" s="3">
        <v>155.33</v>
      </c>
      <c r="D182" s="13" t="s">
        <v>101</v>
      </c>
      <c r="E182" s="9" t="s">
        <v>102</v>
      </c>
    </row>
    <row r="183" spans="1:5" ht="12.75" outlineLevel="1">
      <c r="A183" s="4" t="s">
        <v>188</v>
      </c>
      <c r="B183" s="2"/>
      <c r="C183" s="12">
        <f>SUBTOTAL(9,C181:C182)</f>
        <v>421.95000000000005</v>
      </c>
      <c r="D183" s="13"/>
      <c r="E183" s="9"/>
    </row>
    <row r="184" spans="1:5" ht="12.75" outlineLevel="2">
      <c r="A184" s="2" t="s">
        <v>8</v>
      </c>
      <c r="B184" s="2" t="s">
        <v>5</v>
      </c>
      <c r="C184" s="3">
        <v>931.5</v>
      </c>
      <c r="D184" s="13" t="s">
        <v>124</v>
      </c>
      <c r="E184" s="9" t="s">
        <v>123</v>
      </c>
    </row>
    <row r="185" spans="1:5" ht="12.75" outlineLevel="1">
      <c r="A185" s="4" t="s">
        <v>189</v>
      </c>
      <c r="B185" s="2"/>
      <c r="C185" s="12">
        <f>SUBTOTAL(9,C184:C184)</f>
        <v>931.5</v>
      </c>
      <c r="D185" s="13"/>
      <c r="E185" s="9"/>
    </row>
    <row r="186" spans="1:5" ht="12.75" outlineLevel="2">
      <c r="A186" s="2" t="s">
        <v>8</v>
      </c>
      <c r="B186" s="2" t="s">
        <v>5</v>
      </c>
      <c r="C186" s="3">
        <v>1048.93</v>
      </c>
      <c r="D186" s="13" t="s">
        <v>119</v>
      </c>
      <c r="E186" s="9" t="s">
        <v>120</v>
      </c>
    </row>
    <row r="187" spans="1:5" ht="12.75" outlineLevel="1">
      <c r="A187" s="4" t="s">
        <v>190</v>
      </c>
      <c r="B187" s="2"/>
      <c r="C187" s="12">
        <f>SUBTOTAL(9,C186:C186)</f>
        <v>1048.93</v>
      </c>
      <c r="D187" s="13"/>
      <c r="E187" s="9"/>
    </row>
    <row r="188" spans="1:5" ht="12.75" outlineLevel="2">
      <c r="A188" s="2" t="s">
        <v>8</v>
      </c>
      <c r="B188" s="2" t="s">
        <v>5</v>
      </c>
      <c r="C188" s="3">
        <v>270.93</v>
      </c>
      <c r="D188" s="13" t="s">
        <v>13</v>
      </c>
      <c r="E188" s="9" t="s">
        <v>14</v>
      </c>
    </row>
    <row r="189" spans="1:5" ht="12.75" outlineLevel="1">
      <c r="A189" s="4" t="s">
        <v>191</v>
      </c>
      <c r="B189" s="2"/>
      <c r="C189" s="12">
        <f>SUBTOTAL(9,C188:C188)</f>
        <v>270.93</v>
      </c>
      <c r="D189" s="13"/>
      <c r="E189" s="9"/>
    </row>
    <row r="190" spans="1:5" ht="12.75" outlineLevel="2">
      <c r="A190" s="2" t="s">
        <v>8</v>
      </c>
      <c r="B190" s="2" t="s">
        <v>5</v>
      </c>
      <c r="C190" s="3">
        <v>1634.09</v>
      </c>
      <c r="D190" s="13" t="s">
        <v>61</v>
      </c>
      <c r="E190" s="9" t="s">
        <v>62</v>
      </c>
    </row>
    <row r="191" spans="1:5" ht="12.75" outlineLevel="2">
      <c r="A191" s="2" t="s">
        <v>8</v>
      </c>
      <c r="B191" s="2" t="s">
        <v>5</v>
      </c>
      <c r="C191" s="3">
        <v>299.74</v>
      </c>
      <c r="D191" s="13" t="s">
        <v>61</v>
      </c>
      <c r="E191" s="9" t="s">
        <v>62</v>
      </c>
    </row>
    <row r="192" spans="1:5" ht="12.75" outlineLevel="1">
      <c r="A192" s="4" t="s">
        <v>192</v>
      </c>
      <c r="B192" s="2"/>
      <c r="C192" s="12">
        <f>SUBTOTAL(9,C190:C191)</f>
        <v>1933.83</v>
      </c>
      <c r="D192" s="13"/>
      <c r="E192" s="9"/>
    </row>
    <row r="193" spans="1:5" ht="12.75" outlineLevel="2">
      <c r="A193" s="2" t="s">
        <v>8</v>
      </c>
      <c r="B193" s="2" t="s">
        <v>5</v>
      </c>
      <c r="C193" s="3">
        <v>2347.26</v>
      </c>
      <c r="D193" s="13" t="s">
        <v>23</v>
      </c>
      <c r="E193" s="9" t="s">
        <v>24</v>
      </c>
    </row>
    <row r="194" spans="1:5" ht="12.75" outlineLevel="2">
      <c r="A194" s="2" t="s">
        <v>8</v>
      </c>
      <c r="B194" s="2" t="s">
        <v>5</v>
      </c>
      <c r="C194" s="3">
        <v>600.75</v>
      </c>
      <c r="D194" s="13" t="s">
        <v>23</v>
      </c>
      <c r="E194" s="9" t="s">
        <v>24</v>
      </c>
    </row>
    <row r="195" spans="1:5" ht="12.75" outlineLevel="1">
      <c r="A195" s="4" t="s">
        <v>193</v>
      </c>
      <c r="B195" s="2"/>
      <c r="C195" s="12">
        <f>SUBTOTAL(9,C193:C194)</f>
        <v>2948.01</v>
      </c>
      <c r="D195" s="13"/>
      <c r="E195" s="9"/>
    </row>
    <row r="196" spans="1:5" ht="12.75" outlineLevel="2">
      <c r="A196" s="2" t="s">
        <v>8</v>
      </c>
      <c r="B196" s="2" t="s">
        <v>5</v>
      </c>
      <c r="C196" s="3">
        <v>166.43</v>
      </c>
      <c r="D196" s="13" t="s">
        <v>32</v>
      </c>
      <c r="E196" s="9" t="s">
        <v>31</v>
      </c>
    </row>
    <row r="197" spans="1:5" ht="12.75" outlineLevel="1">
      <c r="A197" s="4" t="s">
        <v>194</v>
      </c>
      <c r="B197" s="2"/>
      <c r="C197" s="12">
        <f>SUBTOTAL(9,C196:C196)</f>
        <v>166.43</v>
      </c>
      <c r="D197" s="13"/>
      <c r="E197" s="9"/>
    </row>
    <row r="198" spans="1:5" ht="12.75" outlineLevel="2">
      <c r="A198" s="2" t="s">
        <v>8</v>
      </c>
      <c r="B198" s="2" t="s">
        <v>5</v>
      </c>
      <c r="C198" s="3">
        <v>148.85</v>
      </c>
      <c r="D198" s="13" t="s">
        <v>132</v>
      </c>
      <c r="E198" s="9" t="s">
        <v>131</v>
      </c>
    </row>
    <row r="199" spans="1:5" ht="12.75" outlineLevel="1">
      <c r="A199" s="4" t="s">
        <v>195</v>
      </c>
      <c r="B199" s="2"/>
      <c r="C199" s="12">
        <f>SUBTOTAL(9,C198:C198)</f>
        <v>148.85</v>
      </c>
      <c r="D199" s="13"/>
      <c r="E199" s="9"/>
    </row>
    <row r="200" spans="1:5" ht="12.75" outlineLevel="2">
      <c r="A200" s="2" t="s">
        <v>8</v>
      </c>
      <c r="B200" s="2" t="s">
        <v>5</v>
      </c>
      <c r="C200" s="3">
        <v>290.85</v>
      </c>
      <c r="D200" s="13" t="s">
        <v>39</v>
      </c>
      <c r="E200" s="9" t="s">
        <v>40</v>
      </c>
    </row>
    <row r="201" spans="1:5" ht="12.75" outlineLevel="2">
      <c r="A201" s="2" t="s">
        <v>8</v>
      </c>
      <c r="B201" s="2" t="s">
        <v>5</v>
      </c>
      <c r="C201" s="3">
        <v>2227.03</v>
      </c>
      <c r="D201" s="13" t="s">
        <v>39</v>
      </c>
      <c r="E201" s="9" t="s">
        <v>40</v>
      </c>
    </row>
    <row r="202" spans="1:5" ht="12.75" outlineLevel="2">
      <c r="A202" s="2" t="s">
        <v>8</v>
      </c>
      <c r="B202" s="2" t="s">
        <v>5</v>
      </c>
      <c r="C202" s="3">
        <v>133.31</v>
      </c>
      <c r="D202" s="13" t="s">
        <v>39</v>
      </c>
      <c r="E202" s="9" t="s">
        <v>40</v>
      </c>
    </row>
    <row r="203" spans="1:5" ht="12.75" outlineLevel="2">
      <c r="A203" s="2" t="s">
        <v>8</v>
      </c>
      <c r="B203" s="2" t="s">
        <v>5</v>
      </c>
      <c r="C203" s="3">
        <v>1337.39</v>
      </c>
      <c r="D203" s="13" t="s">
        <v>39</v>
      </c>
      <c r="E203" s="9" t="s">
        <v>40</v>
      </c>
    </row>
    <row r="204" spans="1:5" ht="12.75" outlineLevel="2">
      <c r="A204" s="2" t="s">
        <v>8</v>
      </c>
      <c r="B204" s="2" t="s">
        <v>5</v>
      </c>
      <c r="C204" s="3">
        <v>1595.9</v>
      </c>
      <c r="D204" s="13" t="s">
        <v>39</v>
      </c>
      <c r="E204" s="9" t="s">
        <v>40</v>
      </c>
    </row>
    <row r="205" spans="1:5" ht="12.75" outlineLevel="2">
      <c r="A205" s="2" t="s">
        <v>8</v>
      </c>
      <c r="B205" s="2" t="s">
        <v>5</v>
      </c>
      <c r="C205" s="3">
        <v>137.62</v>
      </c>
      <c r="D205" s="13" t="s">
        <v>39</v>
      </c>
      <c r="E205" s="9" t="s">
        <v>40</v>
      </c>
    </row>
    <row r="206" spans="1:5" ht="12.75" outlineLevel="2">
      <c r="A206" s="2" t="s">
        <v>8</v>
      </c>
      <c r="B206" s="2" t="s">
        <v>5</v>
      </c>
      <c r="C206" s="3">
        <v>1963.97</v>
      </c>
      <c r="D206" s="13" t="s">
        <v>39</v>
      </c>
      <c r="E206" s="9" t="s">
        <v>40</v>
      </c>
    </row>
    <row r="207" spans="1:5" ht="12.75" outlineLevel="2">
      <c r="A207" s="2" t="s">
        <v>8</v>
      </c>
      <c r="B207" s="2" t="s">
        <v>5</v>
      </c>
      <c r="C207" s="3">
        <v>137.62</v>
      </c>
      <c r="D207" s="13" t="s">
        <v>39</v>
      </c>
      <c r="E207" s="9" t="s">
        <v>40</v>
      </c>
    </row>
    <row r="208" spans="1:5" ht="12.75" outlineLevel="1">
      <c r="A208" s="4" t="s">
        <v>196</v>
      </c>
      <c r="B208" s="2"/>
      <c r="C208" s="12">
        <f>SUBTOTAL(9,C200:C207)</f>
        <v>7823.69</v>
      </c>
      <c r="D208" s="13"/>
      <c r="E208" s="9"/>
    </row>
    <row r="209" spans="1:5" ht="12.75" outlineLevel="2">
      <c r="A209" s="2" t="s">
        <v>8</v>
      </c>
      <c r="B209" s="2" t="s">
        <v>5</v>
      </c>
      <c r="C209" s="3">
        <v>137.62</v>
      </c>
      <c r="D209" s="13" t="s">
        <v>9</v>
      </c>
      <c r="E209" s="9" t="s">
        <v>10</v>
      </c>
    </row>
    <row r="210" spans="1:5" ht="12.75" outlineLevel="1">
      <c r="A210" s="4" t="s">
        <v>197</v>
      </c>
      <c r="B210" s="2"/>
      <c r="C210" s="12">
        <f>SUBTOTAL(9,C209:C209)</f>
        <v>137.62</v>
      </c>
      <c r="D210" s="13"/>
      <c r="E210" s="9"/>
    </row>
    <row r="211" spans="1:5" ht="12.75" outlineLevel="2">
      <c r="A211" s="7" t="s">
        <v>8</v>
      </c>
      <c r="B211" s="7" t="s">
        <v>5</v>
      </c>
      <c r="C211" s="8">
        <v>867.93</v>
      </c>
      <c r="D211" s="14" t="s">
        <v>116</v>
      </c>
      <c r="E211" s="9" t="s">
        <v>115</v>
      </c>
    </row>
    <row r="212" spans="1:5" ht="12.75" outlineLevel="1">
      <c r="A212" s="10" t="s">
        <v>198</v>
      </c>
      <c r="B212" s="10"/>
      <c r="C212" s="11">
        <f>SUBTOTAL(9,C211:C211)</f>
        <v>867.93</v>
      </c>
      <c r="D212" s="15"/>
      <c r="E212" s="9"/>
    </row>
    <row r="213" spans="1:5" ht="12.75">
      <c r="A213" s="10" t="s">
        <v>212</v>
      </c>
      <c r="B213" s="10"/>
      <c r="C213" s="11">
        <f>SUBTOTAL(9,C10:C211)</f>
        <v>101937.15999999992</v>
      </c>
      <c r="D213" s="15"/>
      <c r="E213" s="10"/>
    </row>
    <row r="216" spans="1:5" ht="12.75">
      <c r="A216" t="s">
        <v>199</v>
      </c>
      <c r="B216" t="s">
        <v>200</v>
      </c>
      <c r="C216" s="27" t="s">
        <v>201</v>
      </c>
      <c r="D216" s="27"/>
      <c r="E216" t="s">
        <v>202</v>
      </c>
    </row>
    <row r="217" spans="2:5" ht="12.75">
      <c r="B217" t="s">
        <v>203</v>
      </c>
      <c r="C217" s="27" t="s">
        <v>204</v>
      </c>
      <c r="D217" s="27"/>
      <c r="E217" s="5" t="s">
        <v>205</v>
      </c>
    </row>
    <row r="218" spans="2:4" ht="12.75">
      <c r="B218" t="s">
        <v>206</v>
      </c>
      <c r="C218" s="27"/>
      <c r="D218" s="27"/>
    </row>
    <row r="221" ht="12.75">
      <c r="E221" t="s">
        <v>207</v>
      </c>
    </row>
    <row r="222" ht="12.75">
      <c r="E222" t="s">
        <v>208</v>
      </c>
    </row>
  </sheetData>
  <sheetProtection/>
  <mergeCells count="3">
    <mergeCell ref="C216:D216"/>
    <mergeCell ref="C217:D217"/>
    <mergeCell ref="C218:D2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2"/>
  <sheetViews>
    <sheetView tabSelected="1" zoomScalePageLayoutView="0" workbookViewId="0" topLeftCell="A178">
      <selection activeCell="J219" sqref="J219:J220"/>
    </sheetView>
  </sheetViews>
  <sheetFormatPr defaultColWidth="9.140625" defaultRowHeight="12.75"/>
  <cols>
    <col min="1" max="1" width="29.421875" style="0" customWidth="1"/>
    <col min="2" max="2" width="26.421875" style="0" customWidth="1"/>
    <col min="3" max="3" width="14.00390625" style="0" customWidth="1"/>
    <col min="4" max="4" width="11.00390625" style="0" hidden="1" customWidth="1"/>
    <col min="5" max="6" width="12.28125" style="0" hidden="1" customWidth="1"/>
    <col min="7" max="7" width="13.7109375" style="0" customWidth="1"/>
    <col min="8" max="8" width="12.7109375" style="0" customWidth="1"/>
    <col min="9" max="9" width="13.140625" style="0" customWidth="1"/>
    <col min="10" max="10" width="30.00390625" style="0" customWidth="1"/>
  </cols>
  <sheetData>
    <row r="2" ht="12.75">
      <c r="A2" t="s">
        <v>209</v>
      </c>
    </row>
    <row r="3" ht="12.75">
      <c r="A3" t="s">
        <v>210</v>
      </c>
    </row>
    <row r="5" ht="12.75">
      <c r="A5" s="6" t="s">
        <v>216</v>
      </c>
    </row>
    <row r="7" ht="12.75">
      <c r="C7" t="s">
        <v>217</v>
      </c>
    </row>
    <row r="9" spans="1:10" s="25" customFormat="1" ht="25.5">
      <c r="A9" s="23" t="s">
        <v>0</v>
      </c>
      <c r="B9" s="23" t="s">
        <v>1</v>
      </c>
      <c r="C9" s="23" t="s">
        <v>2</v>
      </c>
      <c r="D9" s="23"/>
      <c r="E9" s="23"/>
      <c r="F9" s="23"/>
      <c r="G9" s="23" t="s">
        <v>215</v>
      </c>
      <c r="H9" s="23" t="s">
        <v>214</v>
      </c>
      <c r="I9" s="23" t="s">
        <v>3</v>
      </c>
      <c r="J9" s="24" t="s">
        <v>4</v>
      </c>
    </row>
    <row r="10" spans="1:10" ht="12.75">
      <c r="A10" s="2" t="s">
        <v>8</v>
      </c>
      <c r="B10" s="2" t="s">
        <v>5</v>
      </c>
      <c r="C10" s="3">
        <v>166.43</v>
      </c>
      <c r="D10" s="17"/>
      <c r="E10" s="17"/>
      <c r="F10" s="17"/>
      <c r="G10" s="21">
        <v>166.43</v>
      </c>
      <c r="H10" s="21">
        <v>0</v>
      </c>
      <c r="I10" s="13" t="s">
        <v>122</v>
      </c>
      <c r="J10" s="9" t="s">
        <v>121</v>
      </c>
    </row>
    <row r="11" spans="1:10" ht="12.75">
      <c r="A11" s="4" t="s">
        <v>135</v>
      </c>
      <c r="B11" s="2"/>
      <c r="C11" s="12">
        <v>166.43</v>
      </c>
      <c r="D11" s="18">
        <f>IF(C11&gt;=1000,1000,C11)</f>
        <v>166.43</v>
      </c>
      <c r="E11" s="18">
        <f>C11-D11</f>
        <v>0</v>
      </c>
      <c r="F11" s="18"/>
      <c r="G11" s="18">
        <f>D11+F11</f>
        <v>166.43</v>
      </c>
      <c r="H11" s="18">
        <f>C11-G11</f>
        <v>0</v>
      </c>
      <c r="I11" s="13"/>
      <c r="J11" s="9"/>
    </row>
    <row r="12" spans="1:10" ht="12.75">
      <c r="A12" s="2" t="s">
        <v>8</v>
      </c>
      <c r="B12" s="2" t="s">
        <v>5</v>
      </c>
      <c r="C12" s="3">
        <v>2269.84</v>
      </c>
      <c r="D12" s="17"/>
      <c r="E12" s="17"/>
      <c r="F12" s="17"/>
      <c r="G12" s="21">
        <v>1520</v>
      </c>
      <c r="H12" s="21">
        <f aca="true" t="shared" si="0" ref="H12:H75">C12-G12</f>
        <v>749.8400000000001</v>
      </c>
      <c r="I12" s="13" t="s">
        <v>86</v>
      </c>
      <c r="J12" s="9" t="s">
        <v>85</v>
      </c>
    </row>
    <row r="13" spans="1:10" ht="12.75">
      <c r="A13" s="4" t="s">
        <v>136</v>
      </c>
      <c r="B13" s="2"/>
      <c r="C13" s="12">
        <v>2269.84</v>
      </c>
      <c r="D13" s="18">
        <f>IF(C13&gt;=1000,1000,C13)</f>
        <v>1000</v>
      </c>
      <c r="E13" s="18">
        <f>C13-D13</f>
        <v>1269.8400000000001</v>
      </c>
      <c r="F13" s="18">
        <f>ROUND(E13/E$217*D$222,0)</f>
        <v>520</v>
      </c>
      <c r="G13" s="18">
        <f>D13+F13</f>
        <v>1520</v>
      </c>
      <c r="H13" s="18">
        <f t="shared" si="0"/>
        <v>749.8400000000001</v>
      </c>
      <c r="I13" s="13"/>
      <c r="J13" s="9"/>
    </row>
    <row r="14" spans="1:10" ht="12.75">
      <c r="A14" s="2" t="s">
        <v>8</v>
      </c>
      <c r="B14" s="2" t="s">
        <v>5</v>
      </c>
      <c r="C14" s="3">
        <v>708.29</v>
      </c>
      <c r="D14" s="17"/>
      <c r="E14" s="17"/>
      <c r="F14" s="17"/>
      <c r="G14" s="22">
        <v>708.29</v>
      </c>
      <c r="H14" s="21">
        <f t="shared" si="0"/>
        <v>0</v>
      </c>
      <c r="I14" s="13" t="s">
        <v>84</v>
      </c>
      <c r="J14" s="9" t="s">
        <v>83</v>
      </c>
    </row>
    <row r="15" spans="1:10" ht="12.75">
      <c r="A15" s="2" t="s">
        <v>8</v>
      </c>
      <c r="B15" s="2" t="s">
        <v>5</v>
      </c>
      <c r="C15" s="3">
        <v>1020.11</v>
      </c>
      <c r="D15" s="17"/>
      <c r="E15" s="17"/>
      <c r="F15" s="17"/>
      <c r="G15" s="22"/>
      <c r="H15" s="21">
        <f t="shared" si="0"/>
        <v>1020.11</v>
      </c>
      <c r="I15" s="13" t="s">
        <v>84</v>
      </c>
      <c r="J15" s="9" t="s">
        <v>83</v>
      </c>
    </row>
    <row r="16" spans="1:10" ht="12.75">
      <c r="A16" s="2" t="s">
        <v>8</v>
      </c>
      <c r="B16" s="2" t="s">
        <v>5</v>
      </c>
      <c r="C16" s="3">
        <v>1003.72</v>
      </c>
      <c r="D16" s="17"/>
      <c r="E16" s="17"/>
      <c r="F16" s="17"/>
      <c r="G16" s="22">
        <f>G17-G14</f>
        <v>1000.71</v>
      </c>
      <c r="H16" s="21">
        <f t="shared" si="0"/>
        <v>3.009999999999991</v>
      </c>
      <c r="I16" s="13" t="s">
        <v>84</v>
      </c>
      <c r="J16" s="9" t="s">
        <v>83</v>
      </c>
    </row>
    <row r="17" spans="1:10" ht="12.75">
      <c r="A17" s="4" t="s">
        <v>137</v>
      </c>
      <c r="B17" s="2"/>
      <c r="C17" s="12">
        <v>2732.12</v>
      </c>
      <c r="D17" s="18">
        <f>IF(C17&gt;=1000,1000,C17)</f>
        <v>1000</v>
      </c>
      <c r="E17" s="18">
        <f>C17-D17</f>
        <v>1732.12</v>
      </c>
      <c r="F17" s="18">
        <f>ROUND(E17/E$217*D$222,0)</f>
        <v>709</v>
      </c>
      <c r="G17" s="18">
        <f>D17+F17</f>
        <v>1709</v>
      </c>
      <c r="H17" s="18">
        <f t="shared" si="0"/>
        <v>1023.1199999999999</v>
      </c>
      <c r="I17" s="13"/>
      <c r="J17" s="9"/>
    </row>
    <row r="18" spans="1:10" ht="12.75">
      <c r="A18" s="2" t="s">
        <v>8</v>
      </c>
      <c r="B18" s="2" t="s">
        <v>5</v>
      </c>
      <c r="C18" s="3">
        <v>2422.56</v>
      </c>
      <c r="D18" s="17"/>
      <c r="E18" s="17"/>
      <c r="F18" s="17"/>
      <c r="G18" s="21">
        <f>G20-G19</f>
        <v>159.69999999999982</v>
      </c>
      <c r="H18" s="21">
        <f t="shared" si="0"/>
        <v>2262.86</v>
      </c>
      <c r="I18" s="13" t="s">
        <v>41</v>
      </c>
      <c r="J18" s="9" t="s">
        <v>42</v>
      </c>
    </row>
    <row r="19" spans="1:10" ht="12.75">
      <c r="A19" s="2" t="s">
        <v>8</v>
      </c>
      <c r="B19" s="2" t="s">
        <v>5</v>
      </c>
      <c r="C19" s="3">
        <v>2407.3</v>
      </c>
      <c r="D19" s="17"/>
      <c r="E19" s="17"/>
      <c r="F19" s="17"/>
      <c r="G19" s="3">
        <v>2407.3</v>
      </c>
      <c r="H19" s="21">
        <f t="shared" si="0"/>
        <v>0</v>
      </c>
      <c r="I19" s="13" t="s">
        <v>41</v>
      </c>
      <c r="J19" s="9" t="s">
        <v>42</v>
      </c>
    </row>
    <row r="20" spans="1:10" ht="12.75">
      <c r="A20" s="4" t="s">
        <v>138</v>
      </c>
      <c r="B20" s="2"/>
      <c r="C20" s="12">
        <v>4829.860000000001</v>
      </c>
      <c r="D20" s="18">
        <f>IF(C20&gt;=1000,1000,C20)</f>
        <v>1000</v>
      </c>
      <c r="E20" s="18">
        <f>C20-D20</f>
        <v>3829.8600000000006</v>
      </c>
      <c r="F20" s="18">
        <f>ROUND(E20/E$217*D$222,0)</f>
        <v>1567</v>
      </c>
      <c r="G20" s="18">
        <f>D20+F20</f>
        <v>2567</v>
      </c>
      <c r="H20" s="18">
        <f t="shared" si="0"/>
        <v>2262.8600000000006</v>
      </c>
      <c r="I20" s="13"/>
      <c r="J20" s="9"/>
    </row>
    <row r="21" spans="1:10" ht="12.75">
      <c r="A21" s="2" t="s">
        <v>8</v>
      </c>
      <c r="B21" s="2" t="s">
        <v>5</v>
      </c>
      <c r="C21" s="3">
        <v>155.33</v>
      </c>
      <c r="D21" s="17"/>
      <c r="E21" s="17"/>
      <c r="F21" s="17"/>
      <c r="G21" s="3">
        <v>155.33</v>
      </c>
      <c r="H21" s="21">
        <f t="shared" si="0"/>
        <v>0</v>
      </c>
      <c r="I21" s="13" t="s">
        <v>68</v>
      </c>
      <c r="J21" s="9" t="s">
        <v>67</v>
      </c>
    </row>
    <row r="22" spans="1:10" ht="12.75">
      <c r="A22" s="4" t="s">
        <v>139</v>
      </c>
      <c r="B22" s="2"/>
      <c r="C22" s="12">
        <v>155.33</v>
      </c>
      <c r="D22" s="18">
        <f>IF(C22&gt;=1000,1000,C22)</f>
        <v>155.33</v>
      </c>
      <c r="E22" s="18">
        <f>C22-D22</f>
        <v>0</v>
      </c>
      <c r="F22" s="18"/>
      <c r="G22" s="18">
        <f>D22+F22</f>
        <v>155.33</v>
      </c>
      <c r="H22" s="18">
        <f t="shared" si="0"/>
        <v>0</v>
      </c>
      <c r="I22" s="13"/>
      <c r="J22" s="9"/>
    </row>
    <row r="23" spans="1:10" ht="12.75">
      <c r="A23" s="2" t="s">
        <v>8</v>
      </c>
      <c r="B23" s="2" t="s">
        <v>5</v>
      </c>
      <c r="C23" s="3">
        <v>155.33</v>
      </c>
      <c r="D23" s="17"/>
      <c r="E23" s="17"/>
      <c r="F23" s="17"/>
      <c r="G23" s="3">
        <v>155.33</v>
      </c>
      <c r="H23" s="21">
        <f t="shared" si="0"/>
        <v>0</v>
      </c>
      <c r="I23" s="13" t="s">
        <v>90</v>
      </c>
      <c r="J23" s="9" t="s">
        <v>89</v>
      </c>
    </row>
    <row r="24" spans="1:10" ht="12.75">
      <c r="A24" s="4" t="s">
        <v>140</v>
      </c>
      <c r="B24" s="2"/>
      <c r="C24" s="12">
        <v>155.33</v>
      </c>
      <c r="D24" s="18">
        <f>IF(C24&gt;=1000,1000,C24)</f>
        <v>155.33</v>
      </c>
      <c r="E24" s="18">
        <f>C24-D24</f>
        <v>0</v>
      </c>
      <c r="F24" s="18"/>
      <c r="G24" s="18">
        <f>D24+F24</f>
        <v>155.33</v>
      </c>
      <c r="H24" s="18">
        <f t="shared" si="0"/>
        <v>0</v>
      </c>
      <c r="I24" s="13"/>
      <c r="J24" s="9"/>
    </row>
    <row r="25" spans="1:10" ht="12.75">
      <c r="A25" s="2" t="s">
        <v>8</v>
      </c>
      <c r="B25" s="2" t="s">
        <v>5</v>
      </c>
      <c r="C25" s="3">
        <v>298.9</v>
      </c>
      <c r="D25" s="17"/>
      <c r="E25" s="17"/>
      <c r="F25" s="17"/>
      <c r="G25" s="3">
        <v>298.9</v>
      </c>
      <c r="H25" s="21">
        <f t="shared" si="0"/>
        <v>0</v>
      </c>
      <c r="I25" s="13" t="s">
        <v>75</v>
      </c>
      <c r="J25" s="9" t="s">
        <v>76</v>
      </c>
    </row>
    <row r="26" spans="1:10" ht="12.75">
      <c r="A26" s="4" t="s">
        <v>141</v>
      </c>
      <c r="B26" s="2"/>
      <c r="C26" s="12">
        <v>298.9</v>
      </c>
      <c r="D26" s="18">
        <f>IF(C26&gt;=1000,1000,C26)</f>
        <v>298.9</v>
      </c>
      <c r="E26" s="18">
        <f>C26-D26</f>
        <v>0</v>
      </c>
      <c r="F26" s="18"/>
      <c r="G26" s="18">
        <f>D26+F26</f>
        <v>298.9</v>
      </c>
      <c r="H26" s="18">
        <f t="shared" si="0"/>
        <v>0</v>
      </c>
      <c r="I26" s="13"/>
      <c r="J26" s="9"/>
    </row>
    <row r="27" spans="1:10" ht="12.75">
      <c r="A27" s="2" t="s">
        <v>8</v>
      </c>
      <c r="B27" s="2" t="s">
        <v>5</v>
      </c>
      <c r="C27" s="3">
        <v>907.84</v>
      </c>
      <c r="D27" s="17"/>
      <c r="E27" s="17"/>
      <c r="F27" s="17"/>
      <c r="G27" s="3">
        <v>907.84</v>
      </c>
      <c r="H27" s="21">
        <f t="shared" si="0"/>
        <v>0</v>
      </c>
      <c r="I27" s="13" t="s">
        <v>50</v>
      </c>
      <c r="J27" s="9" t="s">
        <v>49</v>
      </c>
    </row>
    <row r="28" spans="1:10" ht="12.75">
      <c r="A28" s="4" t="s">
        <v>142</v>
      </c>
      <c r="B28" s="2"/>
      <c r="C28" s="12">
        <v>907.84</v>
      </c>
      <c r="D28" s="18">
        <f>IF(C28&gt;=1000,1000,C28)</f>
        <v>907.84</v>
      </c>
      <c r="E28" s="18">
        <f>C28-D28</f>
        <v>0</v>
      </c>
      <c r="F28" s="18"/>
      <c r="G28" s="18">
        <f>D28+F28</f>
        <v>907.84</v>
      </c>
      <c r="H28" s="18">
        <f t="shared" si="0"/>
        <v>0</v>
      </c>
      <c r="I28" s="13"/>
      <c r="J28" s="9"/>
    </row>
    <row r="29" spans="1:10" ht="12.75">
      <c r="A29" s="2" t="s">
        <v>8</v>
      </c>
      <c r="B29" s="2" t="s">
        <v>5</v>
      </c>
      <c r="C29" s="3">
        <v>137.62</v>
      </c>
      <c r="D29" s="17"/>
      <c r="E29" s="17"/>
      <c r="F29" s="17"/>
      <c r="G29" s="3">
        <v>137.62</v>
      </c>
      <c r="H29" s="21">
        <f t="shared" si="0"/>
        <v>0</v>
      </c>
      <c r="I29" s="13" t="s">
        <v>117</v>
      </c>
      <c r="J29" s="9" t="s">
        <v>118</v>
      </c>
    </row>
    <row r="30" spans="1:10" ht="12.75">
      <c r="A30" s="4" t="s">
        <v>143</v>
      </c>
      <c r="B30" s="2"/>
      <c r="C30" s="12">
        <v>137.62</v>
      </c>
      <c r="D30" s="18">
        <f>IF(C30&gt;=1000,1000,C30)</f>
        <v>137.62</v>
      </c>
      <c r="E30" s="18">
        <f>C30-D30</f>
        <v>0</v>
      </c>
      <c r="F30" s="18"/>
      <c r="G30" s="18">
        <f>D30+F30</f>
        <v>137.62</v>
      </c>
      <c r="H30" s="18">
        <f t="shared" si="0"/>
        <v>0</v>
      </c>
      <c r="I30" s="13"/>
      <c r="J30" s="9"/>
    </row>
    <row r="31" spans="1:10" ht="12.75">
      <c r="A31" s="2" t="s">
        <v>8</v>
      </c>
      <c r="B31" s="2" t="s">
        <v>5</v>
      </c>
      <c r="C31" s="3">
        <v>1166.85</v>
      </c>
      <c r="D31" s="17"/>
      <c r="E31" s="17"/>
      <c r="F31" s="17"/>
      <c r="G31" s="21">
        <f>G34-G33-G32</f>
        <v>416.41999999999996</v>
      </c>
      <c r="H31" s="21">
        <f t="shared" si="0"/>
        <v>750.43</v>
      </c>
      <c r="I31" s="13" t="s">
        <v>54</v>
      </c>
      <c r="J31" s="9" t="s">
        <v>53</v>
      </c>
    </row>
    <row r="32" spans="1:10" ht="12.75">
      <c r="A32" s="2" t="s">
        <v>8</v>
      </c>
      <c r="B32" s="2" t="s">
        <v>5</v>
      </c>
      <c r="C32" s="3">
        <v>137.62</v>
      </c>
      <c r="D32" s="17"/>
      <c r="E32" s="17"/>
      <c r="F32" s="17"/>
      <c r="G32" s="3">
        <v>137.62</v>
      </c>
      <c r="H32" s="21">
        <f t="shared" si="0"/>
        <v>0</v>
      </c>
      <c r="I32" s="13" t="s">
        <v>54</v>
      </c>
      <c r="J32" s="9" t="s">
        <v>53</v>
      </c>
    </row>
    <row r="33" spans="1:10" ht="12.75">
      <c r="A33" s="2" t="s">
        <v>8</v>
      </c>
      <c r="B33" s="2" t="s">
        <v>5</v>
      </c>
      <c r="C33" s="3">
        <v>965.96</v>
      </c>
      <c r="D33" s="17"/>
      <c r="E33" s="17"/>
      <c r="F33" s="17"/>
      <c r="G33" s="3">
        <v>965.96</v>
      </c>
      <c r="H33" s="21">
        <f t="shared" si="0"/>
        <v>0</v>
      </c>
      <c r="I33" s="13" t="s">
        <v>54</v>
      </c>
      <c r="J33" s="9" t="s">
        <v>53</v>
      </c>
    </row>
    <row r="34" spans="1:10" ht="12.75">
      <c r="A34" s="4" t="s">
        <v>144</v>
      </c>
      <c r="B34" s="2"/>
      <c r="C34" s="12">
        <v>2270.43</v>
      </c>
      <c r="D34" s="18">
        <f>IF(C34&gt;=1000,1000,C34)</f>
        <v>1000</v>
      </c>
      <c r="E34" s="18">
        <f>C34-D34</f>
        <v>1270.4299999999998</v>
      </c>
      <c r="F34" s="18">
        <f>ROUND(E34/E$217*D$222,0)</f>
        <v>520</v>
      </c>
      <c r="G34" s="18">
        <f>D34+F34</f>
        <v>1520</v>
      </c>
      <c r="H34" s="18">
        <f t="shared" si="0"/>
        <v>750.4299999999998</v>
      </c>
      <c r="I34" s="13"/>
      <c r="J34" s="9"/>
    </row>
    <row r="35" spans="1:10" ht="12.75">
      <c r="A35" s="2" t="s">
        <v>8</v>
      </c>
      <c r="B35" s="2" t="s">
        <v>5</v>
      </c>
      <c r="C35" s="3">
        <v>166.43</v>
      </c>
      <c r="D35" s="17"/>
      <c r="E35" s="17"/>
      <c r="F35" s="17"/>
      <c r="G35" s="3">
        <v>166.43</v>
      </c>
      <c r="H35" s="21">
        <f t="shared" si="0"/>
        <v>0</v>
      </c>
      <c r="I35" s="13" t="s">
        <v>45</v>
      </c>
      <c r="J35" s="9" t="s">
        <v>46</v>
      </c>
    </row>
    <row r="36" spans="1:10" ht="12.75">
      <c r="A36" s="2" t="s">
        <v>8</v>
      </c>
      <c r="B36" s="2" t="s">
        <v>5</v>
      </c>
      <c r="C36" s="3">
        <v>315.28</v>
      </c>
      <c r="D36" s="17"/>
      <c r="E36" s="17"/>
      <c r="F36" s="17"/>
      <c r="G36" s="3">
        <v>315.28</v>
      </c>
      <c r="H36" s="21">
        <f t="shared" si="0"/>
        <v>0</v>
      </c>
      <c r="I36" s="13" t="s">
        <v>45</v>
      </c>
      <c r="J36" s="9" t="s">
        <v>46</v>
      </c>
    </row>
    <row r="37" spans="1:10" ht="12.75">
      <c r="A37" s="2" t="s">
        <v>8</v>
      </c>
      <c r="B37" s="2" t="s">
        <v>5</v>
      </c>
      <c r="C37" s="3">
        <v>1514.36</v>
      </c>
      <c r="D37" s="17"/>
      <c r="E37" s="17"/>
      <c r="F37" s="17"/>
      <c r="G37" s="3">
        <v>1514.36</v>
      </c>
      <c r="H37" s="21">
        <f t="shared" si="0"/>
        <v>0</v>
      </c>
      <c r="I37" s="13" t="s">
        <v>45</v>
      </c>
      <c r="J37" s="9" t="s">
        <v>46</v>
      </c>
    </row>
    <row r="38" spans="1:10" ht="12.75">
      <c r="A38" s="2" t="s">
        <v>8</v>
      </c>
      <c r="B38" s="2" t="s">
        <v>5</v>
      </c>
      <c r="C38" s="3">
        <v>294.27</v>
      </c>
      <c r="D38" s="17"/>
      <c r="E38" s="17"/>
      <c r="F38" s="17"/>
      <c r="G38" s="3">
        <v>294.27</v>
      </c>
      <c r="H38" s="21">
        <f t="shared" si="0"/>
        <v>0</v>
      </c>
      <c r="I38" s="13" t="s">
        <v>45</v>
      </c>
      <c r="J38" s="9" t="s">
        <v>46</v>
      </c>
    </row>
    <row r="39" spans="1:10" ht="12.75">
      <c r="A39" s="2" t="s">
        <v>8</v>
      </c>
      <c r="B39" s="2" t="s">
        <v>5</v>
      </c>
      <c r="C39" s="3">
        <v>290.86</v>
      </c>
      <c r="D39" s="17"/>
      <c r="E39" s="17"/>
      <c r="F39" s="17"/>
      <c r="G39" s="3">
        <v>290.86</v>
      </c>
      <c r="H39" s="21">
        <f t="shared" si="0"/>
        <v>0</v>
      </c>
      <c r="I39" s="13" t="s">
        <v>45</v>
      </c>
      <c r="J39" s="9" t="s">
        <v>46</v>
      </c>
    </row>
    <row r="40" spans="1:10" ht="12.75">
      <c r="A40" s="2" t="s">
        <v>8</v>
      </c>
      <c r="B40" s="2" t="s">
        <v>5</v>
      </c>
      <c r="C40" s="3">
        <v>148.85</v>
      </c>
      <c r="D40" s="17"/>
      <c r="E40" s="17"/>
      <c r="F40" s="17"/>
      <c r="G40" s="3">
        <v>148.85</v>
      </c>
      <c r="H40" s="21">
        <f t="shared" si="0"/>
        <v>0</v>
      </c>
      <c r="I40" s="13" t="s">
        <v>45</v>
      </c>
      <c r="J40" s="9" t="s">
        <v>46</v>
      </c>
    </row>
    <row r="41" spans="1:10" ht="12.75">
      <c r="A41" s="2" t="s">
        <v>8</v>
      </c>
      <c r="B41" s="2" t="s">
        <v>5</v>
      </c>
      <c r="C41" s="3">
        <v>428.61</v>
      </c>
      <c r="D41" s="17"/>
      <c r="E41" s="17"/>
      <c r="F41" s="17"/>
      <c r="G41" s="3">
        <v>428.61</v>
      </c>
      <c r="H41" s="21">
        <f t="shared" si="0"/>
        <v>0</v>
      </c>
      <c r="I41" s="13" t="s">
        <v>45</v>
      </c>
      <c r="J41" s="9" t="s">
        <v>46</v>
      </c>
    </row>
    <row r="42" spans="1:10" ht="12.75">
      <c r="A42" s="2" t="s">
        <v>8</v>
      </c>
      <c r="B42" s="2" t="s">
        <v>5</v>
      </c>
      <c r="C42" s="3">
        <v>4450.17</v>
      </c>
      <c r="D42" s="17"/>
      <c r="E42" s="17"/>
      <c r="F42" s="17"/>
      <c r="G42" s="21">
        <f>G43-G41-G40-G39-G38-G37-G36-G35</f>
        <v>546.3399999999999</v>
      </c>
      <c r="H42" s="21">
        <f t="shared" si="0"/>
        <v>3903.83</v>
      </c>
      <c r="I42" s="13" t="s">
        <v>45</v>
      </c>
      <c r="J42" s="9" t="s">
        <v>46</v>
      </c>
    </row>
    <row r="43" spans="1:10" ht="12.75">
      <c r="A43" s="4" t="s">
        <v>145</v>
      </c>
      <c r="B43" s="2"/>
      <c r="C43" s="12">
        <v>7608.83</v>
      </c>
      <c r="D43" s="18">
        <f>IF(C43&gt;=1000,1000,C43)</f>
        <v>1000</v>
      </c>
      <c r="E43" s="18">
        <f>C43-D43</f>
        <v>6608.83</v>
      </c>
      <c r="F43" s="18">
        <f>ROUND(E43/E$217*D$222,0)</f>
        <v>2705</v>
      </c>
      <c r="G43" s="18">
        <f>D43+F43</f>
        <v>3705</v>
      </c>
      <c r="H43" s="18">
        <f t="shared" si="0"/>
        <v>3903.83</v>
      </c>
      <c r="I43" s="13"/>
      <c r="J43" s="9"/>
    </row>
    <row r="44" spans="1:10" ht="12.75">
      <c r="A44" s="2" t="s">
        <v>8</v>
      </c>
      <c r="B44" s="2" t="s">
        <v>5</v>
      </c>
      <c r="C44" s="3">
        <v>1437.94</v>
      </c>
      <c r="D44" s="17"/>
      <c r="E44" s="17"/>
      <c r="F44" s="17"/>
      <c r="G44" s="21">
        <v>1179</v>
      </c>
      <c r="H44" s="21">
        <f t="shared" si="0"/>
        <v>258.94000000000005</v>
      </c>
      <c r="I44" s="13" t="s">
        <v>25</v>
      </c>
      <c r="J44" s="9" t="s">
        <v>26</v>
      </c>
    </row>
    <row r="45" spans="1:10" ht="12.75">
      <c r="A45" s="4" t="s">
        <v>146</v>
      </c>
      <c r="B45" s="2"/>
      <c r="C45" s="12">
        <v>1437.94</v>
      </c>
      <c r="D45" s="18">
        <f>IF(C45&gt;=1000,1000,C45)</f>
        <v>1000</v>
      </c>
      <c r="E45" s="18">
        <f>C45-D45</f>
        <v>437.94000000000005</v>
      </c>
      <c r="F45" s="18">
        <f>ROUND(E45/E$217*D$222,0)</f>
        <v>179</v>
      </c>
      <c r="G45" s="18">
        <f>D45+F45</f>
        <v>1179</v>
      </c>
      <c r="H45" s="18">
        <f t="shared" si="0"/>
        <v>258.94000000000005</v>
      </c>
      <c r="I45" s="13"/>
      <c r="J45" s="9"/>
    </row>
    <row r="46" spans="1:10" ht="12.75">
      <c r="A46" s="2" t="s">
        <v>8</v>
      </c>
      <c r="B46" s="2" t="s">
        <v>5</v>
      </c>
      <c r="C46" s="3">
        <v>148.86</v>
      </c>
      <c r="D46" s="17"/>
      <c r="E46" s="17"/>
      <c r="F46" s="17"/>
      <c r="G46" s="3">
        <v>148.86</v>
      </c>
      <c r="H46" s="21">
        <f t="shared" si="0"/>
        <v>0</v>
      </c>
      <c r="I46" s="13" t="s">
        <v>38</v>
      </c>
      <c r="J46" s="9" t="s">
        <v>37</v>
      </c>
    </row>
    <row r="47" spans="1:10" ht="12.75">
      <c r="A47" s="2" t="s">
        <v>8</v>
      </c>
      <c r="B47" s="2" t="s">
        <v>5</v>
      </c>
      <c r="C47" s="3">
        <v>3176.19</v>
      </c>
      <c r="D47" s="17"/>
      <c r="E47" s="17"/>
      <c r="F47" s="17"/>
      <c r="G47" s="21">
        <f>D47+F47</f>
        <v>0</v>
      </c>
      <c r="H47" s="21">
        <f t="shared" si="0"/>
        <v>3176.19</v>
      </c>
      <c r="I47" s="13" t="s">
        <v>38</v>
      </c>
      <c r="J47" s="9" t="s">
        <v>37</v>
      </c>
    </row>
    <row r="48" spans="1:10" ht="12.75">
      <c r="A48" s="2" t="s">
        <v>8</v>
      </c>
      <c r="B48" s="2" t="s">
        <v>5</v>
      </c>
      <c r="C48" s="3">
        <v>1906.28</v>
      </c>
      <c r="D48" s="17"/>
      <c r="E48" s="17"/>
      <c r="F48" s="17"/>
      <c r="G48" s="21">
        <f>G52-G51-G50-G49-G46</f>
        <v>582.8699999999998</v>
      </c>
      <c r="H48" s="21">
        <f t="shared" si="0"/>
        <v>1323.4100000000003</v>
      </c>
      <c r="I48" s="13" t="s">
        <v>38</v>
      </c>
      <c r="J48" s="9" t="s">
        <v>37</v>
      </c>
    </row>
    <row r="49" spans="1:10" ht="12.75">
      <c r="A49" s="2" t="s">
        <v>8</v>
      </c>
      <c r="B49" s="2" t="s">
        <v>5</v>
      </c>
      <c r="C49" s="3">
        <v>1217.41</v>
      </c>
      <c r="D49" s="17"/>
      <c r="E49" s="17"/>
      <c r="F49" s="17"/>
      <c r="G49" s="3">
        <v>1217.41</v>
      </c>
      <c r="H49" s="21">
        <f t="shared" si="0"/>
        <v>0</v>
      </c>
      <c r="I49" s="13" t="s">
        <v>38</v>
      </c>
      <c r="J49" s="9" t="s">
        <v>37</v>
      </c>
    </row>
    <row r="50" spans="1:10" ht="12.75">
      <c r="A50" s="2" t="s">
        <v>8</v>
      </c>
      <c r="B50" s="2" t="s">
        <v>5</v>
      </c>
      <c r="C50" s="3">
        <v>1067.38</v>
      </c>
      <c r="D50" s="17"/>
      <c r="E50" s="17"/>
      <c r="F50" s="17"/>
      <c r="G50" s="3">
        <v>1067.38</v>
      </c>
      <c r="H50" s="21">
        <f t="shared" si="0"/>
        <v>0</v>
      </c>
      <c r="I50" s="13" t="s">
        <v>38</v>
      </c>
      <c r="J50" s="9" t="s">
        <v>37</v>
      </c>
    </row>
    <row r="51" spans="1:10" ht="12.75">
      <c r="A51" s="2" t="s">
        <v>8</v>
      </c>
      <c r="B51" s="2" t="s">
        <v>5</v>
      </c>
      <c r="C51" s="3">
        <v>1100.48</v>
      </c>
      <c r="D51" s="17"/>
      <c r="E51" s="17"/>
      <c r="F51" s="17"/>
      <c r="G51" s="3">
        <v>1100.48</v>
      </c>
      <c r="H51" s="21">
        <f t="shared" si="0"/>
        <v>0</v>
      </c>
      <c r="I51" s="13" t="s">
        <v>38</v>
      </c>
      <c r="J51" s="9" t="s">
        <v>37</v>
      </c>
    </row>
    <row r="52" spans="1:10" ht="12.75">
      <c r="A52" s="4" t="s">
        <v>147</v>
      </c>
      <c r="B52" s="2"/>
      <c r="C52" s="12">
        <v>8616.6</v>
      </c>
      <c r="D52" s="18">
        <f>IF(C52&gt;=1000,1000,C52)</f>
        <v>1000</v>
      </c>
      <c r="E52" s="18">
        <f>C52-D52</f>
        <v>7616.6</v>
      </c>
      <c r="F52" s="18">
        <f>ROUND(E52/E$217*D$222,0)</f>
        <v>3117</v>
      </c>
      <c r="G52" s="18">
        <f>D52+F52</f>
        <v>4117</v>
      </c>
      <c r="H52" s="18">
        <f t="shared" si="0"/>
        <v>4499.6</v>
      </c>
      <c r="I52" s="13"/>
      <c r="J52" s="9"/>
    </row>
    <row r="53" spans="1:10" ht="12.75">
      <c r="A53" s="2" t="s">
        <v>8</v>
      </c>
      <c r="B53" s="2" t="s">
        <v>5</v>
      </c>
      <c r="C53" s="3">
        <v>959.03</v>
      </c>
      <c r="D53" s="17"/>
      <c r="E53" s="17"/>
      <c r="F53" s="17"/>
      <c r="G53" s="3">
        <v>959.03</v>
      </c>
      <c r="H53" s="21">
        <f t="shared" si="0"/>
        <v>0</v>
      </c>
      <c r="I53" s="13" t="s">
        <v>21</v>
      </c>
      <c r="J53" s="9" t="s">
        <v>22</v>
      </c>
    </row>
    <row r="54" spans="1:10" ht="12.75">
      <c r="A54" s="4" t="s">
        <v>148</v>
      </c>
      <c r="B54" s="2"/>
      <c r="C54" s="12">
        <v>959.03</v>
      </c>
      <c r="D54" s="18">
        <f>IF(C54&gt;=1000,1000,C54)</f>
        <v>959.03</v>
      </c>
      <c r="E54" s="18">
        <f>C54-D54</f>
        <v>0</v>
      </c>
      <c r="F54" s="18"/>
      <c r="G54" s="18">
        <f>D54+F54</f>
        <v>959.03</v>
      </c>
      <c r="H54" s="18">
        <f t="shared" si="0"/>
        <v>0</v>
      </c>
      <c r="I54" s="13"/>
      <c r="J54" s="9"/>
    </row>
    <row r="55" spans="1:10" ht="12.75">
      <c r="A55" s="2" t="s">
        <v>8</v>
      </c>
      <c r="B55" s="2" t="s">
        <v>5</v>
      </c>
      <c r="C55" s="3">
        <v>742.94</v>
      </c>
      <c r="D55" s="17"/>
      <c r="E55" s="17"/>
      <c r="F55" s="17"/>
      <c r="G55" s="3">
        <v>742.94</v>
      </c>
      <c r="H55" s="21">
        <f t="shared" si="0"/>
        <v>0</v>
      </c>
      <c r="I55" s="13" t="s">
        <v>74</v>
      </c>
      <c r="J55" s="9" t="s">
        <v>73</v>
      </c>
    </row>
    <row r="56" spans="1:10" ht="12.75">
      <c r="A56" s="4" t="s">
        <v>149</v>
      </c>
      <c r="B56" s="2"/>
      <c r="C56" s="12">
        <v>742.94</v>
      </c>
      <c r="D56" s="18">
        <f>IF(C56&gt;=1000,1000,C56)</f>
        <v>742.94</v>
      </c>
      <c r="E56" s="18">
        <f>C56-D56</f>
        <v>0</v>
      </c>
      <c r="F56" s="18"/>
      <c r="G56" s="18">
        <f>D56+F56</f>
        <v>742.94</v>
      </c>
      <c r="H56" s="18">
        <f t="shared" si="0"/>
        <v>0</v>
      </c>
      <c r="I56" s="13"/>
      <c r="J56" s="9"/>
    </row>
    <row r="57" spans="1:10" ht="12.75">
      <c r="A57" s="2" t="s">
        <v>8</v>
      </c>
      <c r="B57" s="2" t="s">
        <v>5</v>
      </c>
      <c r="C57" s="3">
        <v>275.24</v>
      </c>
      <c r="D57" s="3">
        <v>275.24</v>
      </c>
      <c r="E57" s="3">
        <v>275.24</v>
      </c>
      <c r="F57" s="3">
        <v>275.24</v>
      </c>
      <c r="G57" s="3">
        <v>275.24</v>
      </c>
      <c r="H57" s="21">
        <f t="shared" si="0"/>
        <v>0</v>
      </c>
      <c r="I57" s="13" t="s">
        <v>11</v>
      </c>
      <c r="J57" s="9" t="s">
        <v>12</v>
      </c>
    </row>
    <row r="58" spans="1:10" ht="12.75">
      <c r="A58" s="4" t="s">
        <v>150</v>
      </c>
      <c r="B58" s="2"/>
      <c r="C58" s="12">
        <v>275.24</v>
      </c>
      <c r="D58" s="18">
        <f>IF(C58&gt;=1000,1000,C58)</f>
        <v>275.24</v>
      </c>
      <c r="E58" s="18">
        <f>C58-D58</f>
        <v>0</v>
      </c>
      <c r="F58" s="18"/>
      <c r="G58" s="18">
        <f>D58+F58</f>
        <v>275.24</v>
      </c>
      <c r="H58" s="18">
        <f t="shared" si="0"/>
        <v>0</v>
      </c>
      <c r="I58" s="13"/>
      <c r="J58" s="9"/>
    </row>
    <row r="59" spans="1:10" ht="12.75">
      <c r="A59" s="2" t="s">
        <v>8</v>
      </c>
      <c r="B59" s="2" t="s">
        <v>5</v>
      </c>
      <c r="C59" s="3">
        <v>166.42</v>
      </c>
      <c r="D59" s="3">
        <v>166.42</v>
      </c>
      <c r="E59" s="3">
        <v>166.42</v>
      </c>
      <c r="F59" s="3">
        <v>166.42</v>
      </c>
      <c r="G59" s="3">
        <v>166.42</v>
      </c>
      <c r="H59" s="21">
        <f t="shared" si="0"/>
        <v>0</v>
      </c>
      <c r="I59" s="13" t="s">
        <v>29</v>
      </c>
      <c r="J59" s="9" t="s">
        <v>30</v>
      </c>
    </row>
    <row r="60" spans="1:10" ht="12.75">
      <c r="A60" s="2" t="s">
        <v>8</v>
      </c>
      <c r="B60" s="2" t="s">
        <v>5</v>
      </c>
      <c r="C60" s="3">
        <v>726.13</v>
      </c>
      <c r="D60" s="17"/>
      <c r="E60" s="17"/>
      <c r="F60" s="17"/>
      <c r="G60" s="21">
        <f>G68-G59-G61-G62-G64-G65-G66-G67</f>
        <v>353.60999999999996</v>
      </c>
      <c r="H60" s="21">
        <f t="shared" si="0"/>
        <v>372.52000000000004</v>
      </c>
      <c r="I60" s="13" t="s">
        <v>29</v>
      </c>
      <c r="J60" s="9" t="s">
        <v>30</v>
      </c>
    </row>
    <row r="61" spans="1:10" ht="12.75">
      <c r="A61" s="2" t="s">
        <v>8</v>
      </c>
      <c r="B61" s="2" t="s">
        <v>5</v>
      </c>
      <c r="C61" s="3">
        <v>155.32</v>
      </c>
      <c r="D61" s="3">
        <v>155.32</v>
      </c>
      <c r="E61" s="3">
        <v>155.32</v>
      </c>
      <c r="F61" s="3">
        <v>155.32</v>
      </c>
      <c r="G61" s="3">
        <v>155.32</v>
      </c>
      <c r="H61" s="21">
        <f t="shared" si="0"/>
        <v>0</v>
      </c>
      <c r="I61" s="13" t="s">
        <v>29</v>
      </c>
      <c r="J61" s="9" t="s">
        <v>30</v>
      </c>
    </row>
    <row r="62" spans="1:10" ht="12.75">
      <c r="A62" s="2" t="s">
        <v>8</v>
      </c>
      <c r="B62" s="2" t="s">
        <v>5</v>
      </c>
      <c r="C62" s="3">
        <v>124.42</v>
      </c>
      <c r="D62" s="3">
        <v>124.42</v>
      </c>
      <c r="E62" s="3">
        <v>124.42</v>
      </c>
      <c r="F62" s="3">
        <v>124.42</v>
      </c>
      <c r="G62" s="3">
        <v>124.42</v>
      </c>
      <c r="H62" s="21">
        <f t="shared" si="0"/>
        <v>0</v>
      </c>
      <c r="I62" s="13" t="s">
        <v>29</v>
      </c>
      <c r="J62" s="9" t="s">
        <v>30</v>
      </c>
    </row>
    <row r="63" spans="1:10" ht="12.75">
      <c r="A63" s="2" t="s">
        <v>8</v>
      </c>
      <c r="B63" s="2" t="s">
        <v>5</v>
      </c>
      <c r="C63" s="3">
        <v>1068.35</v>
      </c>
      <c r="D63" s="17"/>
      <c r="E63" s="17"/>
      <c r="F63" s="17"/>
      <c r="G63" s="21">
        <f>D63+F63</f>
        <v>0</v>
      </c>
      <c r="H63" s="21">
        <f t="shared" si="0"/>
        <v>1068.35</v>
      </c>
      <c r="I63" s="13" t="s">
        <v>29</v>
      </c>
      <c r="J63" s="9" t="s">
        <v>30</v>
      </c>
    </row>
    <row r="64" spans="1:10" ht="12.75">
      <c r="A64" s="2" t="s">
        <v>8</v>
      </c>
      <c r="B64" s="2" t="s">
        <v>5</v>
      </c>
      <c r="C64" s="3">
        <v>285.86</v>
      </c>
      <c r="D64" s="17"/>
      <c r="E64" s="17"/>
      <c r="F64" s="17"/>
      <c r="G64" s="3">
        <v>285.86</v>
      </c>
      <c r="H64" s="21">
        <f t="shared" si="0"/>
        <v>0</v>
      </c>
      <c r="I64" s="13" t="s">
        <v>29</v>
      </c>
      <c r="J64" s="9" t="s">
        <v>30</v>
      </c>
    </row>
    <row r="65" spans="1:10" ht="12.75">
      <c r="A65" s="2" t="s">
        <v>8</v>
      </c>
      <c r="B65" s="2" t="s">
        <v>5</v>
      </c>
      <c r="C65" s="3">
        <v>304.18</v>
      </c>
      <c r="D65" s="17"/>
      <c r="E65" s="17"/>
      <c r="F65" s="17"/>
      <c r="G65" s="3">
        <v>304.18</v>
      </c>
      <c r="H65" s="21">
        <f t="shared" si="0"/>
        <v>0</v>
      </c>
      <c r="I65" s="13" t="s">
        <v>29</v>
      </c>
      <c r="J65" s="9" t="s">
        <v>30</v>
      </c>
    </row>
    <row r="66" spans="1:10" ht="12.75">
      <c r="A66" s="2" t="s">
        <v>8</v>
      </c>
      <c r="B66" s="2" t="s">
        <v>5</v>
      </c>
      <c r="C66" s="3">
        <v>315.26</v>
      </c>
      <c r="D66" s="17"/>
      <c r="E66" s="17"/>
      <c r="F66" s="17"/>
      <c r="G66" s="3">
        <v>315.26</v>
      </c>
      <c r="H66" s="21">
        <f t="shared" si="0"/>
        <v>0</v>
      </c>
      <c r="I66" s="13" t="s">
        <v>29</v>
      </c>
      <c r="J66" s="9" t="s">
        <v>30</v>
      </c>
    </row>
    <row r="67" spans="1:10" ht="12.75">
      <c r="A67" s="2" t="s">
        <v>8</v>
      </c>
      <c r="B67" s="2" t="s">
        <v>5</v>
      </c>
      <c r="C67" s="3">
        <v>292.93</v>
      </c>
      <c r="D67" s="17"/>
      <c r="E67" s="17"/>
      <c r="F67" s="17"/>
      <c r="G67" s="3">
        <v>292.93</v>
      </c>
      <c r="H67" s="21">
        <f t="shared" si="0"/>
        <v>0</v>
      </c>
      <c r="I67" s="13" t="s">
        <v>29</v>
      </c>
      <c r="J67" s="9" t="s">
        <v>30</v>
      </c>
    </row>
    <row r="68" spans="1:10" ht="12.75">
      <c r="A68" s="4" t="s">
        <v>151</v>
      </c>
      <c r="B68" s="2"/>
      <c r="C68" s="12">
        <v>3438.8699999999994</v>
      </c>
      <c r="D68" s="18">
        <f>IF(C68&gt;=1000,1000,C68)</f>
        <v>1000</v>
      </c>
      <c r="E68" s="18">
        <f>C68-D68</f>
        <v>2438.8699999999994</v>
      </c>
      <c r="F68" s="18">
        <f>ROUND(E68/E$217*D$222,0)</f>
        <v>998</v>
      </c>
      <c r="G68" s="18">
        <f>D68+F68</f>
        <v>1998</v>
      </c>
      <c r="H68" s="18">
        <f t="shared" si="0"/>
        <v>1440.8699999999994</v>
      </c>
      <c r="I68" s="13"/>
      <c r="J68" s="9"/>
    </row>
    <row r="69" spans="1:10" ht="12.75">
      <c r="A69" s="2" t="s">
        <v>8</v>
      </c>
      <c r="B69" s="2" t="s">
        <v>5</v>
      </c>
      <c r="C69" s="3">
        <v>622.22</v>
      </c>
      <c r="D69" s="3">
        <v>622.22</v>
      </c>
      <c r="E69" s="3">
        <v>622.22</v>
      </c>
      <c r="F69" s="3">
        <v>622.22</v>
      </c>
      <c r="G69" s="3">
        <v>622.22</v>
      </c>
      <c r="H69" s="21">
        <f t="shared" si="0"/>
        <v>0</v>
      </c>
      <c r="I69" s="13" t="s">
        <v>71</v>
      </c>
      <c r="J69" s="9" t="s">
        <v>72</v>
      </c>
    </row>
    <row r="70" spans="1:10" ht="12.75">
      <c r="A70" s="4" t="s">
        <v>152</v>
      </c>
      <c r="B70" s="2"/>
      <c r="C70" s="12">
        <v>622.22</v>
      </c>
      <c r="D70" s="18">
        <f>IF(C70&gt;=1000,1000,C70)</f>
        <v>622.22</v>
      </c>
      <c r="E70" s="18">
        <f>C70-D70</f>
        <v>0</v>
      </c>
      <c r="F70" s="18"/>
      <c r="G70" s="18">
        <f>D70+F70</f>
        <v>622.22</v>
      </c>
      <c r="H70" s="18">
        <f t="shared" si="0"/>
        <v>0</v>
      </c>
      <c r="I70" s="13"/>
      <c r="J70" s="9"/>
    </row>
    <row r="71" spans="1:10" ht="12.75">
      <c r="A71" s="2" t="s">
        <v>8</v>
      </c>
      <c r="B71" s="2" t="s">
        <v>5</v>
      </c>
      <c r="C71" s="3">
        <v>137.61</v>
      </c>
      <c r="D71" s="3">
        <v>137.61</v>
      </c>
      <c r="E71" s="3">
        <v>137.61</v>
      </c>
      <c r="F71" s="3">
        <v>137.61</v>
      </c>
      <c r="G71" s="3">
        <v>137.61</v>
      </c>
      <c r="H71" s="21">
        <f t="shared" si="0"/>
        <v>0</v>
      </c>
      <c r="I71" s="13" t="s">
        <v>15</v>
      </c>
      <c r="J71" s="9" t="s">
        <v>16</v>
      </c>
    </row>
    <row r="72" spans="1:10" ht="12.75">
      <c r="A72" s="2" t="s">
        <v>8</v>
      </c>
      <c r="B72" s="2" t="s">
        <v>5</v>
      </c>
      <c r="C72" s="3">
        <v>137.61</v>
      </c>
      <c r="D72" s="3">
        <v>137.61</v>
      </c>
      <c r="E72" s="3">
        <v>137.61</v>
      </c>
      <c r="F72" s="3">
        <v>137.61</v>
      </c>
      <c r="G72" s="3">
        <v>137.61</v>
      </c>
      <c r="H72" s="21">
        <f t="shared" si="0"/>
        <v>0</v>
      </c>
      <c r="I72" s="13" t="s">
        <v>15</v>
      </c>
      <c r="J72" s="9" t="s">
        <v>16</v>
      </c>
    </row>
    <row r="73" spans="1:10" ht="12.75">
      <c r="A73" s="2" t="s">
        <v>8</v>
      </c>
      <c r="B73" s="2" t="s">
        <v>5</v>
      </c>
      <c r="C73" s="3">
        <v>1278.43</v>
      </c>
      <c r="D73" s="17"/>
      <c r="E73" s="17"/>
      <c r="F73" s="17"/>
      <c r="G73" s="21">
        <f>G74-G72-G71</f>
        <v>951.7799999999999</v>
      </c>
      <c r="H73" s="21">
        <f t="shared" si="0"/>
        <v>326.6500000000002</v>
      </c>
      <c r="I73" s="13" t="s">
        <v>15</v>
      </c>
      <c r="J73" s="9" t="s">
        <v>16</v>
      </c>
    </row>
    <row r="74" spans="1:10" ht="12.75">
      <c r="A74" s="4" t="s">
        <v>153</v>
      </c>
      <c r="B74" s="2"/>
      <c r="C74" s="12">
        <v>1553.65</v>
      </c>
      <c r="D74" s="18">
        <f>IF(C74&gt;=1000,1000,C74)</f>
        <v>1000</v>
      </c>
      <c r="E74" s="18">
        <f>C74-D74</f>
        <v>553.6500000000001</v>
      </c>
      <c r="F74" s="18">
        <f>ROUND(E74/E$217*D$222,0)</f>
        <v>227</v>
      </c>
      <c r="G74" s="18">
        <f>D74+F74</f>
        <v>1227</v>
      </c>
      <c r="H74" s="18">
        <f t="shared" si="0"/>
        <v>326.6500000000001</v>
      </c>
      <c r="I74" s="13"/>
      <c r="J74" s="9"/>
    </row>
    <row r="75" spans="1:10" ht="12.75">
      <c r="A75" s="2" t="s">
        <v>8</v>
      </c>
      <c r="B75" s="2" t="s">
        <v>5</v>
      </c>
      <c r="C75" s="3">
        <v>499.28</v>
      </c>
      <c r="D75" s="17"/>
      <c r="E75" s="17"/>
      <c r="F75" s="17"/>
      <c r="G75" s="3">
        <v>499.28</v>
      </c>
      <c r="H75" s="21">
        <f t="shared" si="0"/>
        <v>0</v>
      </c>
      <c r="I75" s="13" t="s">
        <v>126</v>
      </c>
      <c r="J75" s="9" t="s">
        <v>125</v>
      </c>
    </row>
    <row r="76" spans="1:10" ht="12.75">
      <c r="A76" s="4" t="s">
        <v>154</v>
      </c>
      <c r="B76" s="2"/>
      <c r="C76" s="12">
        <v>499.28</v>
      </c>
      <c r="D76" s="18">
        <f>IF(C76&gt;=1000,1000,C76)</f>
        <v>499.28</v>
      </c>
      <c r="E76" s="18">
        <f>C76-D76</f>
        <v>0</v>
      </c>
      <c r="F76" s="18"/>
      <c r="G76" s="18">
        <f>D76+F76</f>
        <v>499.28</v>
      </c>
      <c r="H76" s="18">
        <f aca="true" t="shared" si="1" ref="H76:H139">C76-G76</f>
        <v>0</v>
      </c>
      <c r="I76" s="13"/>
      <c r="J76" s="9"/>
    </row>
    <row r="77" spans="1:10" ht="12.75">
      <c r="A77" s="2" t="s">
        <v>8</v>
      </c>
      <c r="B77" s="2" t="s">
        <v>5</v>
      </c>
      <c r="C77" s="3">
        <v>148.85</v>
      </c>
      <c r="D77" s="3">
        <v>148.85</v>
      </c>
      <c r="E77" s="3">
        <v>148.85</v>
      </c>
      <c r="F77" s="3">
        <v>148.85</v>
      </c>
      <c r="G77" s="3">
        <v>148.85</v>
      </c>
      <c r="H77" s="21">
        <f t="shared" si="1"/>
        <v>0</v>
      </c>
      <c r="I77" s="13" t="s">
        <v>17</v>
      </c>
      <c r="J77" s="9" t="s">
        <v>18</v>
      </c>
    </row>
    <row r="78" spans="1:10" ht="12.75">
      <c r="A78" s="2" t="s">
        <v>8</v>
      </c>
      <c r="B78" s="2" t="s">
        <v>5</v>
      </c>
      <c r="C78" s="3">
        <v>166.43</v>
      </c>
      <c r="D78" s="3">
        <v>166.43</v>
      </c>
      <c r="E78" s="3">
        <v>166.43</v>
      </c>
      <c r="F78" s="3">
        <v>166.43</v>
      </c>
      <c r="G78" s="3">
        <v>166.43</v>
      </c>
      <c r="H78" s="21">
        <f t="shared" si="1"/>
        <v>0</v>
      </c>
      <c r="I78" s="13" t="s">
        <v>17</v>
      </c>
      <c r="J78" s="9" t="s">
        <v>18</v>
      </c>
    </row>
    <row r="79" spans="1:10" ht="12.75">
      <c r="A79" s="2" t="s">
        <v>8</v>
      </c>
      <c r="B79" s="2" t="s">
        <v>5</v>
      </c>
      <c r="C79" s="3">
        <v>470.48</v>
      </c>
      <c r="D79" s="3">
        <v>470.48</v>
      </c>
      <c r="E79" s="3">
        <v>470.48</v>
      </c>
      <c r="F79" s="3">
        <v>470.48</v>
      </c>
      <c r="G79" s="3">
        <v>470.48</v>
      </c>
      <c r="H79" s="21">
        <f t="shared" si="1"/>
        <v>0</v>
      </c>
      <c r="I79" s="13" t="s">
        <v>17</v>
      </c>
      <c r="J79" s="9" t="s">
        <v>18</v>
      </c>
    </row>
    <row r="80" spans="1:10" ht="12.75">
      <c r="A80" s="4" t="s">
        <v>155</v>
      </c>
      <c r="B80" s="2"/>
      <c r="C80" s="12">
        <v>785.76</v>
      </c>
      <c r="D80" s="18">
        <f>IF(C80&gt;=1000,1000,C80)</f>
        <v>785.76</v>
      </c>
      <c r="E80" s="18">
        <f>C80-D80</f>
        <v>0</v>
      </c>
      <c r="F80" s="18"/>
      <c r="G80" s="18">
        <f>D80+F80</f>
        <v>785.76</v>
      </c>
      <c r="H80" s="18">
        <f t="shared" si="1"/>
        <v>0</v>
      </c>
      <c r="I80" s="13"/>
      <c r="J80" s="9"/>
    </row>
    <row r="81" spans="1:10" ht="12.75">
      <c r="A81" s="2" t="s">
        <v>8</v>
      </c>
      <c r="B81" s="2" t="s">
        <v>5</v>
      </c>
      <c r="C81" s="3">
        <v>637.04</v>
      </c>
      <c r="D81" s="3">
        <v>637.04</v>
      </c>
      <c r="E81" s="3">
        <v>637.04</v>
      </c>
      <c r="F81" s="3">
        <v>637.04</v>
      </c>
      <c r="G81" s="3">
        <v>637.04</v>
      </c>
      <c r="H81" s="21">
        <f t="shared" si="1"/>
        <v>0</v>
      </c>
      <c r="I81" s="13" t="s">
        <v>134</v>
      </c>
      <c r="J81" s="9" t="s">
        <v>133</v>
      </c>
    </row>
    <row r="82" spans="1:10" ht="12.75">
      <c r="A82" s="4" t="s">
        <v>156</v>
      </c>
      <c r="B82" s="2"/>
      <c r="C82" s="12">
        <v>637.04</v>
      </c>
      <c r="D82" s="18">
        <f>IF(C82&gt;=1000,1000,C82)</f>
        <v>637.04</v>
      </c>
      <c r="E82" s="18">
        <f>C82-D82</f>
        <v>0</v>
      </c>
      <c r="F82" s="18"/>
      <c r="G82" s="18">
        <f>D82+F82</f>
        <v>637.04</v>
      </c>
      <c r="H82" s="18">
        <f t="shared" si="1"/>
        <v>0</v>
      </c>
      <c r="I82" s="13"/>
      <c r="J82" s="9"/>
    </row>
    <row r="83" spans="1:10" ht="12.75">
      <c r="A83" s="2" t="s">
        <v>8</v>
      </c>
      <c r="B83" s="2" t="s">
        <v>5</v>
      </c>
      <c r="C83" s="3">
        <v>133.31</v>
      </c>
      <c r="D83" s="3">
        <v>133.31</v>
      </c>
      <c r="E83" s="3">
        <v>133.31</v>
      </c>
      <c r="F83" s="3">
        <v>133.31</v>
      </c>
      <c r="G83" s="3">
        <v>133.31</v>
      </c>
      <c r="H83" s="21">
        <f t="shared" si="1"/>
        <v>0</v>
      </c>
      <c r="I83" s="13" t="s">
        <v>43</v>
      </c>
      <c r="J83" s="9" t="s">
        <v>44</v>
      </c>
    </row>
    <row r="84" spans="1:10" ht="12.75">
      <c r="A84" s="2" t="s">
        <v>8</v>
      </c>
      <c r="B84" s="2" t="s">
        <v>5</v>
      </c>
      <c r="C84" s="3">
        <v>282.16</v>
      </c>
      <c r="D84" s="3">
        <v>282.16</v>
      </c>
      <c r="E84" s="3">
        <v>282.16</v>
      </c>
      <c r="F84" s="3">
        <v>282.16</v>
      </c>
      <c r="G84" s="3">
        <v>282.16</v>
      </c>
      <c r="H84" s="21">
        <f t="shared" si="1"/>
        <v>0</v>
      </c>
      <c r="I84" s="13" t="s">
        <v>43</v>
      </c>
      <c r="J84" s="9" t="s">
        <v>44</v>
      </c>
    </row>
    <row r="85" spans="1:10" ht="12.75">
      <c r="A85" s="4" t="s">
        <v>157</v>
      </c>
      <c r="B85" s="2"/>
      <c r="C85" s="12">
        <v>415.47</v>
      </c>
      <c r="D85" s="18">
        <f>IF(C85&gt;=1000,1000,C85)</f>
        <v>415.47</v>
      </c>
      <c r="E85" s="18">
        <f>C85-D85</f>
        <v>0</v>
      </c>
      <c r="F85" s="18"/>
      <c r="G85" s="18">
        <f>D85+F85</f>
        <v>415.47</v>
      </c>
      <c r="H85" s="18">
        <f t="shared" si="1"/>
        <v>0</v>
      </c>
      <c r="I85" s="13"/>
      <c r="J85" s="9"/>
    </row>
    <row r="86" spans="1:10" ht="12.75">
      <c r="A86" s="2" t="s">
        <v>8</v>
      </c>
      <c r="B86" s="2" t="s">
        <v>5</v>
      </c>
      <c r="C86" s="3">
        <v>273.28</v>
      </c>
      <c r="D86" s="3">
        <v>273.28</v>
      </c>
      <c r="E86" s="3">
        <v>273.28</v>
      </c>
      <c r="F86" s="3">
        <v>273.28</v>
      </c>
      <c r="G86" s="3">
        <v>273.28</v>
      </c>
      <c r="H86" s="21">
        <f t="shared" si="1"/>
        <v>0</v>
      </c>
      <c r="I86" s="13" t="s">
        <v>55</v>
      </c>
      <c r="J86" s="9" t="s">
        <v>56</v>
      </c>
    </row>
    <row r="87" spans="1:10" ht="12.75">
      <c r="A87" s="2" t="s">
        <v>8</v>
      </c>
      <c r="B87" s="2" t="s">
        <v>5</v>
      </c>
      <c r="C87" s="3">
        <v>461.31</v>
      </c>
      <c r="D87" s="3">
        <v>461.31</v>
      </c>
      <c r="E87" s="3">
        <v>461.31</v>
      </c>
      <c r="F87" s="3">
        <v>461.31</v>
      </c>
      <c r="G87" s="3">
        <v>461.31</v>
      </c>
      <c r="H87" s="21">
        <f t="shared" si="1"/>
        <v>0</v>
      </c>
      <c r="I87" s="13" t="s">
        <v>55</v>
      </c>
      <c r="J87" s="9" t="s">
        <v>56</v>
      </c>
    </row>
    <row r="88" spans="1:10" ht="12.75">
      <c r="A88" s="4" t="s">
        <v>158</v>
      </c>
      <c r="B88" s="2"/>
      <c r="C88" s="12">
        <v>734.5899999999999</v>
      </c>
      <c r="D88" s="18">
        <f>IF(C88&gt;=1000,1000,C88)</f>
        <v>734.5899999999999</v>
      </c>
      <c r="E88" s="18">
        <f>C88-D88</f>
        <v>0</v>
      </c>
      <c r="F88" s="18"/>
      <c r="G88" s="18">
        <f>D88+F88</f>
        <v>734.5899999999999</v>
      </c>
      <c r="H88" s="18">
        <f t="shared" si="1"/>
        <v>0</v>
      </c>
      <c r="I88" s="13"/>
      <c r="J88" s="9"/>
    </row>
    <row r="89" spans="1:10" ht="12.75">
      <c r="A89" s="2" t="s">
        <v>8</v>
      </c>
      <c r="B89" s="2" t="s">
        <v>5</v>
      </c>
      <c r="C89" s="3">
        <v>780.29</v>
      </c>
      <c r="D89" s="17"/>
      <c r="E89" s="17"/>
      <c r="F89" s="17"/>
      <c r="G89" s="21">
        <f>G92-G91-G90</f>
        <v>285.29999999999995</v>
      </c>
      <c r="H89" s="21">
        <f t="shared" si="1"/>
        <v>494.99</v>
      </c>
      <c r="I89" s="13" t="s">
        <v>59</v>
      </c>
      <c r="J89" s="9" t="s">
        <v>60</v>
      </c>
    </row>
    <row r="90" spans="1:10" ht="12.75">
      <c r="A90" s="2" t="s">
        <v>8</v>
      </c>
      <c r="B90" s="2" t="s">
        <v>5</v>
      </c>
      <c r="C90" s="3">
        <v>608.1</v>
      </c>
      <c r="D90" s="3">
        <v>608.1</v>
      </c>
      <c r="E90" s="3">
        <v>608.1</v>
      </c>
      <c r="F90" s="3">
        <v>608.1</v>
      </c>
      <c r="G90" s="3">
        <v>608.1</v>
      </c>
      <c r="H90" s="21">
        <f t="shared" si="1"/>
        <v>0</v>
      </c>
      <c r="I90" s="13" t="s">
        <v>59</v>
      </c>
      <c r="J90" s="9" t="s">
        <v>60</v>
      </c>
    </row>
    <row r="91" spans="1:10" ht="12.75">
      <c r="A91" s="2" t="s">
        <v>8</v>
      </c>
      <c r="B91" s="2" t="s">
        <v>5</v>
      </c>
      <c r="C91" s="3">
        <v>449.6</v>
      </c>
      <c r="D91" s="3">
        <v>449.6</v>
      </c>
      <c r="E91" s="3">
        <v>449.6</v>
      </c>
      <c r="F91" s="3">
        <v>449.6</v>
      </c>
      <c r="G91" s="3">
        <v>449.6</v>
      </c>
      <c r="H91" s="21">
        <f t="shared" si="1"/>
        <v>0</v>
      </c>
      <c r="I91" s="13" t="s">
        <v>59</v>
      </c>
      <c r="J91" s="9" t="s">
        <v>60</v>
      </c>
    </row>
    <row r="92" spans="1:10" ht="12.75">
      <c r="A92" s="4" t="s">
        <v>159</v>
      </c>
      <c r="B92" s="2"/>
      <c r="C92" s="12">
        <v>1837.9899999999998</v>
      </c>
      <c r="D92" s="18">
        <f>IF(C92&gt;=1000,1000,C92)</f>
        <v>1000</v>
      </c>
      <c r="E92" s="18">
        <f>C92-D92</f>
        <v>837.9899999999998</v>
      </c>
      <c r="F92" s="18">
        <f>ROUND(E92/E$217*D$222,0)</f>
        <v>343</v>
      </c>
      <c r="G92" s="18">
        <f>D92+F92</f>
        <v>1343</v>
      </c>
      <c r="H92" s="18">
        <f t="shared" si="1"/>
        <v>494.9899999999998</v>
      </c>
      <c r="I92" s="13"/>
      <c r="J92" s="9"/>
    </row>
    <row r="93" spans="1:10" ht="12.75">
      <c r="A93" s="2" t="s">
        <v>8</v>
      </c>
      <c r="B93" s="2" t="s">
        <v>5</v>
      </c>
      <c r="C93" s="3">
        <v>988.37</v>
      </c>
      <c r="D93" s="3">
        <v>988.37</v>
      </c>
      <c r="E93" s="3">
        <v>988.37</v>
      </c>
      <c r="F93" s="3">
        <v>988.37</v>
      </c>
      <c r="G93" s="3">
        <v>988.37</v>
      </c>
      <c r="H93" s="21">
        <f t="shared" si="1"/>
        <v>0</v>
      </c>
      <c r="I93" s="13" t="s">
        <v>110</v>
      </c>
      <c r="J93" s="9" t="s">
        <v>109</v>
      </c>
    </row>
    <row r="94" spans="1:10" ht="12.75">
      <c r="A94" s="4" t="s">
        <v>160</v>
      </c>
      <c r="B94" s="2"/>
      <c r="C94" s="12">
        <v>988.37</v>
      </c>
      <c r="D94" s="18">
        <f>IF(C94&gt;=1000,1000,C94)</f>
        <v>988.37</v>
      </c>
      <c r="E94" s="18">
        <f>C94-D94</f>
        <v>0</v>
      </c>
      <c r="F94" s="18"/>
      <c r="G94" s="18">
        <f>D94+F94</f>
        <v>988.37</v>
      </c>
      <c r="H94" s="18">
        <f t="shared" si="1"/>
        <v>0</v>
      </c>
      <c r="I94" s="13"/>
      <c r="J94" s="9"/>
    </row>
    <row r="95" spans="1:10" ht="12.75">
      <c r="A95" s="2" t="s">
        <v>8</v>
      </c>
      <c r="B95" s="2" t="s">
        <v>5</v>
      </c>
      <c r="C95" s="3">
        <v>912.41</v>
      </c>
      <c r="D95" s="17"/>
      <c r="E95" s="17"/>
      <c r="F95" s="17"/>
      <c r="G95" s="21">
        <f>G98-G97-G96</f>
        <v>300.6400000000001</v>
      </c>
      <c r="H95" s="21">
        <f t="shared" si="1"/>
        <v>611.7699999999999</v>
      </c>
      <c r="I95" s="13" t="s">
        <v>114</v>
      </c>
      <c r="J95" s="9" t="s">
        <v>113</v>
      </c>
    </row>
    <row r="96" spans="1:10" ht="12.75">
      <c r="A96" s="2" t="s">
        <v>8</v>
      </c>
      <c r="B96" s="2" t="s">
        <v>5</v>
      </c>
      <c r="C96" s="3">
        <v>699.05</v>
      </c>
      <c r="D96" s="3">
        <v>699.05</v>
      </c>
      <c r="E96" s="3">
        <v>699.05</v>
      </c>
      <c r="F96" s="3">
        <v>699.05</v>
      </c>
      <c r="G96" s="3">
        <v>699.05</v>
      </c>
      <c r="H96" s="21">
        <f t="shared" si="1"/>
        <v>0</v>
      </c>
      <c r="I96" s="13" t="s">
        <v>114</v>
      </c>
      <c r="J96" s="9" t="s">
        <v>113</v>
      </c>
    </row>
    <row r="97" spans="1:10" ht="12.75">
      <c r="A97" s="2" t="s">
        <v>8</v>
      </c>
      <c r="B97" s="2" t="s">
        <v>5</v>
      </c>
      <c r="C97" s="3">
        <v>423.31</v>
      </c>
      <c r="D97" s="3">
        <v>423.31</v>
      </c>
      <c r="E97" s="3">
        <v>423.31</v>
      </c>
      <c r="F97" s="3">
        <v>423.31</v>
      </c>
      <c r="G97" s="3">
        <v>423.31</v>
      </c>
      <c r="H97" s="21">
        <f t="shared" si="1"/>
        <v>0</v>
      </c>
      <c r="I97" s="13" t="s">
        <v>114</v>
      </c>
      <c r="J97" s="9" t="s">
        <v>113</v>
      </c>
    </row>
    <row r="98" spans="1:10" ht="12.75">
      <c r="A98" s="4" t="s">
        <v>161</v>
      </c>
      <c r="B98" s="2"/>
      <c r="C98" s="12">
        <v>2034.77</v>
      </c>
      <c r="D98" s="18">
        <f>IF(C98&gt;=1000,1000,C98)</f>
        <v>1000</v>
      </c>
      <c r="E98" s="18">
        <f>C98-D98</f>
        <v>1034.77</v>
      </c>
      <c r="F98" s="18">
        <f>ROUND(E98/E$217*D$222,0)</f>
        <v>423</v>
      </c>
      <c r="G98" s="18">
        <f>D98+F98</f>
        <v>1423</v>
      </c>
      <c r="H98" s="18">
        <f t="shared" si="1"/>
        <v>611.77</v>
      </c>
      <c r="I98" s="13"/>
      <c r="J98" s="9"/>
    </row>
    <row r="99" spans="1:10" ht="12.75">
      <c r="A99" s="2" t="s">
        <v>8</v>
      </c>
      <c r="B99" s="2" t="s">
        <v>5</v>
      </c>
      <c r="C99" s="3">
        <v>537.29</v>
      </c>
      <c r="D99" s="3">
        <v>537.29</v>
      </c>
      <c r="E99" s="3">
        <v>537.29</v>
      </c>
      <c r="F99" s="3">
        <v>537.29</v>
      </c>
      <c r="G99" s="3">
        <v>537.29</v>
      </c>
      <c r="H99" s="21">
        <f t="shared" si="1"/>
        <v>0</v>
      </c>
      <c r="I99" s="13" t="s">
        <v>112</v>
      </c>
      <c r="J99" s="9" t="s">
        <v>111</v>
      </c>
    </row>
    <row r="100" spans="1:10" ht="12.75">
      <c r="A100" s="4" t="s">
        <v>162</v>
      </c>
      <c r="B100" s="2"/>
      <c r="C100" s="12">
        <v>537.29</v>
      </c>
      <c r="D100" s="18">
        <f>IF(C100&gt;=1000,1000,C100)</f>
        <v>537.29</v>
      </c>
      <c r="E100" s="18">
        <f>C100-D100</f>
        <v>0</v>
      </c>
      <c r="F100" s="18"/>
      <c r="G100" s="18">
        <f>D100+F100</f>
        <v>537.29</v>
      </c>
      <c r="H100" s="18">
        <f t="shared" si="1"/>
        <v>0</v>
      </c>
      <c r="I100" s="13"/>
      <c r="J100" s="9"/>
    </row>
    <row r="101" spans="1:10" ht="12.75">
      <c r="A101" s="2" t="s">
        <v>8</v>
      </c>
      <c r="B101" s="2" t="s">
        <v>5</v>
      </c>
      <c r="C101" s="3">
        <v>137.62</v>
      </c>
      <c r="D101" s="3">
        <v>137.62</v>
      </c>
      <c r="E101" s="3">
        <v>137.62</v>
      </c>
      <c r="F101" s="3">
        <v>137.62</v>
      </c>
      <c r="G101" s="3">
        <v>137.62</v>
      </c>
      <c r="H101" s="21">
        <f t="shared" si="1"/>
        <v>0</v>
      </c>
      <c r="I101" s="13" t="s">
        <v>33</v>
      </c>
      <c r="J101" s="9" t="s">
        <v>34</v>
      </c>
    </row>
    <row r="102" spans="1:10" ht="12.75">
      <c r="A102" s="2" t="s">
        <v>8</v>
      </c>
      <c r="B102" s="2" t="s">
        <v>5</v>
      </c>
      <c r="C102" s="3">
        <v>297.7</v>
      </c>
      <c r="D102" s="3">
        <v>297.7</v>
      </c>
      <c r="E102" s="3">
        <v>297.7</v>
      </c>
      <c r="F102" s="3">
        <v>297.7</v>
      </c>
      <c r="G102" s="3">
        <v>297.7</v>
      </c>
      <c r="H102" s="21">
        <f t="shared" si="1"/>
        <v>0</v>
      </c>
      <c r="I102" s="13" t="s">
        <v>33</v>
      </c>
      <c r="J102" s="9" t="s">
        <v>34</v>
      </c>
    </row>
    <row r="103" spans="1:10" ht="12.75">
      <c r="A103" s="4" t="s">
        <v>163</v>
      </c>
      <c r="B103" s="2"/>
      <c r="C103" s="12">
        <v>435.32</v>
      </c>
      <c r="D103" s="18">
        <f>IF(C103&gt;=1000,1000,C103)</f>
        <v>435.32</v>
      </c>
      <c r="E103" s="18">
        <f>C103-D103</f>
        <v>0</v>
      </c>
      <c r="F103" s="18"/>
      <c r="G103" s="18">
        <f>D103+F103</f>
        <v>435.32</v>
      </c>
      <c r="H103" s="18">
        <f t="shared" si="1"/>
        <v>0</v>
      </c>
      <c r="I103" s="13"/>
      <c r="J103" s="9"/>
    </row>
    <row r="104" spans="1:10" ht="12.75">
      <c r="A104" s="2" t="s">
        <v>8</v>
      </c>
      <c r="B104" s="2" t="s">
        <v>5</v>
      </c>
      <c r="C104" s="3">
        <v>304.18</v>
      </c>
      <c r="D104" s="3">
        <v>304.18</v>
      </c>
      <c r="E104" s="3">
        <v>304.18</v>
      </c>
      <c r="F104" s="3">
        <v>304.18</v>
      </c>
      <c r="G104" s="3">
        <v>304.18</v>
      </c>
      <c r="H104" s="21">
        <f t="shared" si="1"/>
        <v>0</v>
      </c>
      <c r="I104" s="13" t="s">
        <v>77</v>
      </c>
      <c r="J104" s="9" t="s">
        <v>78</v>
      </c>
    </row>
    <row r="105" spans="1:10" ht="12.75">
      <c r="A105" s="2" t="s">
        <v>8</v>
      </c>
      <c r="B105" s="2" t="s">
        <v>5</v>
      </c>
      <c r="C105" s="3">
        <v>452.9</v>
      </c>
      <c r="D105" s="17"/>
      <c r="E105" s="17"/>
      <c r="F105" s="17"/>
      <c r="G105" s="21">
        <f>G107-G104-G106</f>
        <v>416.63999999999993</v>
      </c>
      <c r="H105" s="21">
        <f t="shared" si="1"/>
        <v>36.26000000000005</v>
      </c>
      <c r="I105" s="13" t="s">
        <v>77</v>
      </c>
      <c r="J105" s="9" t="s">
        <v>78</v>
      </c>
    </row>
    <row r="106" spans="1:10" ht="12.75">
      <c r="A106" s="2" t="s">
        <v>8</v>
      </c>
      <c r="B106" s="2" t="s">
        <v>5</v>
      </c>
      <c r="C106" s="3">
        <v>304.18</v>
      </c>
      <c r="D106" s="3">
        <v>304.18</v>
      </c>
      <c r="E106" s="3">
        <v>304.18</v>
      </c>
      <c r="F106" s="3">
        <v>304.18</v>
      </c>
      <c r="G106" s="3">
        <v>304.18</v>
      </c>
      <c r="H106" s="21">
        <f t="shared" si="1"/>
        <v>0</v>
      </c>
      <c r="I106" s="13" t="s">
        <v>77</v>
      </c>
      <c r="J106" s="9" t="s">
        <v>78</v>
      </c>
    </row>
    <row r="107" spans="1:10" ht="12.75">
      <c r="A107" s="4" t="s">
        <v>164</v>
      </c>
      <c r="B107" s="2"/>
      <c r="C107" s="12">
        <v>1061.26</v>
      </c>
      <c r="D107" s="18">
        <f>IF(C107&gt;=1000,1000,C107)</f>
        <v>1000</v>
      </c>
      <c r="E107" s="18">
        <f>C107-D107</f>
        <v>61.25999999999999</v>
      </c>
      <c r="F107" s="18">
        <f>ROUND(E107/E$217*D$222,0)</f>
        <v>25</v>
      </c>
      <c r="G107" s="18">
        <f>D107+F107</f>
        <v>1025</v>
      </c>
      <c r="H107" s="18">
        <f t="shared" si="1"/>
        <v>36.25999999999999</v>
      </c>
      <c r="I107" s="13"/>
      <c r="J107" s="9"/>
    </row>
    <row r="108" spans="1:10" ht="12.75">
      <c r="A108" s="2" t="s">
        <v>8</v>
      </c>
      <c r="B108" s="2" t="s">
        <v>5</v>
      </c>
      <c r="C108" s="3">
        <v>1312.05</v>
      </c>
      <c r="D108" s="17"/>
      <c r="E108" s="17"/>
      <c r="F108" s="17"/>
      <c r="G108" s="21">
        <v>1128</v>
      </c>
      <c r="H108" s="21">
        <f t="shared" si="1"/>
        <v>184.04999999999995</v>
      </c>
      <c r="I108" s="13" t="s">
        <v>28</v>
      </c>
      <c r="J108" s="9" t="s">
        <v>27</v>
      </c>
    </row>
    <row r="109" spans="1:10" ht="12.75">
      <c r="A109" s="4" t="s">
        <v>165</v>
      </c>
      <c r="B109" s="2"/>
      <c r="C109" s="12">
        <v>1312.05</v>
      </c>
      <c r="D109" s="18">
        <f>IF(C109&gt;=1000,1000,C109)</f>
        <v>1000</v>
      </c>
      <c r="E109" s="18">
        <f>C109-D109</f>
        <v>312.04999999999995</v>
      </c>
      <c r="F109" s="18">
        <f>ROUND(E109/E$217*D$222,0)</f>
        <v>128</v>
      </c>
      <c r="G109" s="18">
        <f>D109+F109</f>
        <v>1128</v>
      </c>
      <c r="H109" s="18">
        <f t="shared" si="1"/>
        <v>184.04999999999995</v>
      </c>
      <c r="I109" s="13"/>
      <c r="J109" s="9"/>
    </row>
    <row r="110" spans="1:10" ht="12.75">
      <c r="A110" s="2" t="s">
        <v>8</v>
      </c>
      <c r="B110" s="2" t="s">
        <v>5</v>
      </c>
      <c r="C110" s="3">
        <v>636.07</v>
      </c>
      <c r="D110" s="3">
        <v>636.07</v>
      </c>
      <c r="E110" s="3">
        <v>636.07</v>
      </c>
      <c r="F110" s="3">
        <v>636.07</v>
      </c>
      <c r="G110" s="3">
        <v>636.07</v>
      </c>
      <c r="H110" s="21">
        <f t="shared" si="1"/>
        <v>0</v>
      </c>
      <c r="I110" s="13" t="s">
        <v>6</v>
      </c>
      <c r="J110" s="9" t="s">
        <v>7</v>
      </c>
    </row>
    <row r="111" spans="1:10" ht="12.75">
      <c r="A111" s="4" t="s">
        <v>166</v>
      </c>
      <c r="B111" s="2"/>
      <c r="C111" s="12">
        <v>636.07</v>
      </c>
      <c r="D111" s="18">
        <f>IF(C111&gt;=1000,1000,C111)</f>
        <v>636.07</v>
      </c>
      <c r="E111" s="18">
        <f>C111-D111</f>
        <v>0</v>
      </c>
      <c r="F111" s="18"/>
      <c r="G111" s="18">
        <f>D111+F111</f>
        <v>636.07</v>
      </c>
      <c r="H111" s="18">
        <f t="shared" si="1"/>
        <v>0</v>
      </c>
      <c r="I111" s="13"/>
      <c r="J111" s="9"/>
    </row>
    <row r="112" spans="1:10" ht="12.75">
      <c r="A112" s="2" t="s">
        <v>8</v>
      </c>
      <c r="B112" s="2" t="s">
        <v>5</v>
      </c>
      <c r="C112" s="3">
        <v>2952.27</v>
      </c>
      <c r="D112" s="17"/>
      <c r="E112" s="17"/>
      <c r="F112" s="17"/>
      <c r="G112" s="21">
        <v>1799</v>
      </c>
      <c r="H112" s="21">
        <f t="shared" si="1"/>
        <v>1153.27</v>
      </c>
      <c r="I112" s="13" t="s">
        <v>130</v>
      </c>
      <c r="J112" s="9" t="s">
        <v>129</v>
      </c>
    </row>
    <row r="113" spans="1:10" ht="12.75">
      <c r="A113" s="4" t="s">
        <v>167</v>
      </c>
      <c r="B113" s="2"/>
      <c r="C113" s="12">
        <v>2952.27</v>
      </c>
      <c r="D113" s="18">
        <f>IF(C113&gt;=1000,1000,C113)</f>
        <v>1000</v>
      </c>
      <c r="E113" s="18">
        <f>C113-D113</f>
        <v>1952.27</v>
      </c>
      <c r="F113" s="18">
        <f>ROUND(E113/E$217*D$222,0)</f>
        <v>799</v>
      </c>
      <c r="G113" s="18">
        <f>D113+F113</f>
        <v>1799</v>
      </c>
      <c r="H113" s="18">
        <f t="shared" si="1"/>
        <v>1153.27</v>
      </c>
      <c r="I113" s="13"/>
      <c r="J113" s="9"/>
    </row>
    <row r="114" spans="1:10" ht="12.75">
      <c r="A114" s="2" t="s">
        <v>8</v>
      </c>
      <c r="B114" s="2" t="s">
        <v>5</v>
      </c>
      <c r="C114" s="3">
        <v>665.72</v>
      </c>
      <c r="D114" s="17"/>
      <c r="E114" s="17"/>
      <c r="F114" s="17"/>
      <c r="G114" s="3">
        <v>665.72</v>
      </c>
      <c r="H114" s="21">
        <f t="shared" si="1"/>
        <v>0</v>
      </c>
      <c r="I114" s="13" t="s">
        <v>94</v>
      </c>
      <c r="J114" s="9" t="s">
        <v>93</v>
      </c>
    </row>
    <row r="115" spans="1:10" ht="12.75">
      <c r="A115" s="4" t="s">
        <v>168</v>
      </c>
      <c r="B115" s="2"/>
      <c r="C115" s="12">
        <v>665.72</v>
      </c>
      <c r="D115" s="18">
        <f>IF(C115&gt;=1000,1000,C115)</f>
        <v>665.72</v>
      </c>
      <c r="E115" s="18">
        <f>C115-D115</f>
        <v>0</v>
      </c>
      <c r="F115" s="18"/>
      <c r="G115" s="18">
        <f>D115+F115</f>
        <v>665.72</v>
      </c>
      <c r="H115" s="18">
        <f t="shared" si="1"/>
        <v>0</v>
      </c>
      <c r="I115" s="13"/>
      <c r="J115" s="9"/>
    </row>
    <row r="116" spans="1:10" ht="12.75">
      <c r="A116" s="2" t="s">
        <v>8</v>
      </c>
      <c r="B116" s="2" t="s">
        <v>5</v>
      </c>
      <c r="C116" s="3">
        <v>283.78</v>
      </c>
      <c r="D116" s="3">
        <v>283.78</v>
      </c>
      <c r="E116" s="3">
        <v>283.78</v>
      </c>
      <c r="F116" s="3">
        <v>283.78</v>
      </c>
      <c r="G116" s="3">
        <v>283.78</v>
      </c>
      <c r="H116" s="21">
        <f t="shared" si="1"/>
        <v>0</v>
      </c>
      <c r="I116" s="13" t="s">
        <v>47</v>
      </c>
      <c r="J116" s="9" t="s">
        <v>48</v>
      </c>
    </row>
    <row r="117" spans="1:10" ht="12.75">
      <c r="A117" s="4" t="s">
        <v>169</v>
      </c>
      <c r="B117" s="2"/>
      <c r="C117" s="12">
        <v>283.78</v>
      </c>
      <c r="D117" s="18">
        <f>IF(C117&gt;=1000,1000,C117)</f>
        <v>283.78</v>
      </c>
      <c r="E117" s="18">
        <f>C117-D117</f>
        <v>0</v>
      </c>
      <c r="F117" s="18"/>
      <c r="G117" s="18">
        <f>D117+F117</f>
        <v>283.78</v>
      </c>
      <c r="H117" s="18">
        <f t="shared" si="1"/>
        <v>0</v>
      </c>
      <c r="I117" s="13"/>
      <c r="J117" s="9"/>
    </row>
    <row r="118" spans="1:10" ht="12.75">
      <c r="A118" s="2" t="s">
        <v>8</v>
      </c>
      <c r="B118" s="2" t="s">
        <v>5</v>
      </c>
      <c r="C118" s="3">
        <v>1662.5</v>
      </c>
      <c r="D118" s="3">
        <v>1662.5</v>
      </c>
      <c r="E118" s="3">
        <v>1662.5</v>
      </c>
      <c r="F118" s="3">
        <v>1662.5</v>
      </c>
      <c r="G118" s="3">
        <v>1662.5</v>
      </c>
      <c r="H118" s="21">
        <f t="shared" si="1"/>
        <v>0</v>
      </c>
      <c r="I118" s="13" t="s">
        <v>63</v>
      </c>
      <c r="J118" s="9" t="s">
        <v>64</v>
      </c>
    </row>
    <row r="119" spans="1:10" ht="12.75">
      <c r="A119" s="2" t="s">
        <v>8</v>
      </c>
      <c r="B119" s="2" t="s">
        <v>5</v>
      </c>
      <c r="C119" s="3">
        <v>1736.17</v>
      </c>
      <c r="D119" s="17"/>
      <c r="E119" s="17"/>
      <c r="F119" s="17"/>
      <c r="G119" s="21">
        <f>G121-G120-G118</f>
        <v>221.06999999999994</v>
      </c>
      <c r="H119" s="21">
        <f t="shared" si="1"/>
        <v>1515.1000000000001</v>
      </c>
      <c r="I119" s="13" t="s">
        <v>63</v>
      </c>
      <c r="J119" s="9" t="s">
        <v>64</v>
      </c>
    </row>
    <row r="120" spans="1:10" ht="12.75">
      <c r="A120" s="2" t="s">
        <v>8</v>
      </c>
      <c r="B120" s="2" t="s">
        <v>5</v>
      </c>
      <c r="C120" s="3">
        <v>166.43</v>
      </c>
      <c r="D120" s="3">
        <v>166.43</v>
      </c>
      <c r="E120" s="3">
        <v>166.43</v>
      </c>
      <c r="F120" s="3">
        <v>166.43</v>
      </c>
      <c r="G120" s="3">
        <v>166.43</v>
      </c>
      <c r="H120" s="21">
        <f t="shared" si="1"/>
        <v>0</v>
      </c>
      <c r="I120" s="13" t="s">
        <v>63</v>
      </c>
      <c r="J120" s="9" t="s">
        <v>64</v>
      </c>
    </row>
    <row r="121" spans="1:10" ht="12.75">
      <c r="A121" s="4" t="s">
        <v>170</v>
      </c>
      <c r="B121" s="2"/>
      <c r="C121" s="12">
        <v>3565.1</v>
      </c>
      <c r="D121" s="18">
        <f>IF(C121&gt;=1000,1000,C121)</f>
        <v>1000</v>
      </c>
      <c r="E121" s="18">
        <f>C121-D121</f>
        <v>2565.1</v>
      </c>
      <c r="F121" s="18">
        <f>ROUND(E121/E$217*D$222,0)</f>
        <v>1050</v>
      </c>
      <c r="G121" s="18">
        <f>D121+F121</f>
        <v>2050</v>
      </c>
      <c r="H121" s="18">
        <f t="shared" si="1"/>
        <v>1515.1</v>
      </c>
      <c r="I121" s="13"/>
      <c r="J121" s="9"/>
    </row>
    <row r="122" spans="1:10" ht="12.75">
      <c r="A122" s="2" t="s">
        <v>8</v>
      </c>
      <c r="B122" s="2" t="s">
        <v>5</v>
      </c>
      <c r="C122" s="3">
        <v>615.01</v>
      </c>
      <c r="D122" s="3">
        <v>615.01</v>
      </c>
      <c r="E122" s="3">
        <v>615.01</v>
      </c>
      <c r="F122" s="3">
        <v>615.01</v>
      </c>
      <c r="G122" s="3">
        <v>615.01</v>
      </c>
      <c r="H122" s="21">
        <f t="shared" si="1"/>
        <v>0</v>
      </c>
      <c r="I122" s="13" t="s">
        <v>92</v>
      </c>
      <c r="J122" s="9" t="s">
        <v>91</v>
      </c>
    </row>
    <row r="123" spans="1:10" ht="12.75">
      <c r="A123" s="4" t="s">
        <v>171</v>
      </c>
      <c r="B123" s="2"/>
      <c r="C123" s="12">
        <v>615.01</v>
      </c>
      <c r="D123" s="18">
        <f>IF(C123&gt;=1000,1000,C123)</f>
        <v>615.01</v>
      </c>
      <c r="E123" s="18">
        <f>C123-D123</f>
        <v>0</v>
      </c>
      <c r="F123" s="18"/>
      <c r="G123" s="18">
        <f>D123+F123</f>
        <v>615.01</v>
      </c>
      <c r="H123" s="18">
        <f t="shared" si="1"/>
        <v>0</v>
      </c>
      <c r="I123" s="13"/>
      <c r="J123" s="9"/>
    </row>
    <row r="124" spans="1:10" ht="12.75">
      <c r="A124" s="2" t="s">
        <v>8</v>
      </c>
      <c r="B124" s="2" t="s">
        <v>5</v>
      </c>
      <c r="C124" s="3">
        <v>257.74</v>
      </c>
      <c r="D124" s="3">
        <v>257.74</v>
      </c>
      <c r="E124" s="3">
        <v>257.74</v>
      </c>
      <c r="F124" s="3">
        <v>257.74</v>
      </c>
      <c r="G124" s="3">
        <v>257.74</v>
      </c>
      <c r="H124" s="21">
        <f t="shared" si="1"/>
        <v>0</v>
      </c>
      <c r="I124" s="13" t="s">
        <v>20</v>
      </c>
      <c r="J124" s="9" t="s">
        <v>19</v>
      </c>
    </row>
    <row r="125" spans="1:10" ht="12.75">
      <c r="A125" s="2" t="s">
        <v>8</v>
      </c>
      <c r="B125" s="2" t="s">
        <v>5</v>
      </c>
      <c r="C125" s="3">
        <v>1849.63</v>
      </c>
      <c r="D125" s="17"/>
      <c r="E125" s="17"/>
      <c r="F125" s="17"/>
      <c r="G125" s="21">
        <f>D125+F125</f>
        <v>0</v>
      </c>
      <c r="H125" s="21">
        <f t="shared" si="1"/>
        <v>1849.63</v>
      </c>
      <c r="I125" s="13" t="s">
        <v>20</v>
      </c>
      <c r="J125" s="9" t="s">
        <v>19</v>
      </c>
    </row>
    <row r="126" spans="1:10" ht="12.75">
      <c r="A126" s="2" t="s">
        <v>8</v>
      </c>
      <c r="B126" s="2" t="s">
        <v>5</v>
      </c>
      <c r="C126" s="3">
        <v>699.41</v>
      </c>
      <c r="D126" s="3">
        <v>699.41</v>
      </c>
      <c r="E126" s="3">
        <v>699.41</v>
      </c>
      <c r="F126" s="3">
        <v>699.41</v>
      </c>
      <c r="G126" s="3">
        <v>699.41</v>
      </c>
      <c r="H126" s="21">
        <f t="shared" si="1"/>
        <v>0</v>
      </c>
      <c r="I126" s="13" t="s">
        <v>20</v>
      </c>
      <c r="J126" s="9" t="s">
        <v>19</v>
      </c>
    </row>
    <row r="127" spans="1:10" ht="12.75">
      <c r="A127" s="2" t="s">
        <v>8</v>
      </c>
      <c r="B127" s="2" t="s">
        <v>5</v>
      </c>
      <c r="C127" s="3">
        <v>1241.27</v>
      </c>
      <c r="D127" s="3">
        <v>1241.27</v>
      </c>
      <c r="E127" s="3">
        <v>1241.27</v>
      </c>
      <c r="F127" s="3">
        <v>1241.27</v>
      </c>
      <c r="G127" s="3">
        <f>G129-G128-G126-G124</f>
        <v>939.6400000000001</v>
      </c>
      <c r="H127" s="21">
        <f t="shared" si="1"/>
        <v>301.6299999999999</v>
      </c>
      <c r="I127" s="13" t="s">
        <v>20</v>
      </c>
      <c r="J127" s="9" t="s">
        <v>19</v>
      </c>
    </row>
    <row r="128" spans="1:10" ht="12.75">
      <c r="A128" s="2" t="s">
        <v>8</v>
      </c>
      <c r="B128" s="2" t="s">
        <v>5</v>
      </c>
      <c r="C128" s="3">
        <v>594.21</v>
      </c>
      <c r="D128" s="3">
        <v>594.21</v>
      </c>
      <c r="E128" s="3">
        <v>594.21</v>
      </c>
      <c r="F128" s="3">
        <v>594.21</v>
      </c>
      <c r="G128" s="3">
        <v>594.21</v>
      </c>
      <c r="H128" s="21">
        <f t="shared" si="1"/>
        <v>0</v>
      </c>
      <c r="I128" s="13" t="s">
        <v>20</v>
      </c>
      <c r="J128" s="9" t="s">
        <v>19</v>
      </c>
    </row>
    <row r="129" spans="1:10" ht="12.75">
      <c r="A129" s="4" t="s">
        <v>172</v>
      </c>
      <c r="B129" s="2"/>
      <c r="C129" s="12">
        <v>4642.26</v>
      </c>
      <c r="D129" s="18">
        <f>IF(C129&gt;=1000,1000,C129)</f>
        <v>1000</v>
      </c>
      <c r="E129" s="18">
        <f>C129-D129</f>
        <v>3642.26</v>
      </c>
      <c r="F129" s="18">
        <f>ROUND(E129/E$217*D$222,0)</f>
        <v>1491</v>
      </c>
      <c r="G129" s="18">
        <f>D129+F129</f>
        <v>2491</v>
      </c>
      <c r="H129" s="18">
        <f t="shared" si="1"/>
        <v>2151.26</v>
      </c>
      <c r="I129" s="13"/>
      <c r="J129" s="9"/>
    </row>
    <row r="130" spans="1:10" ht="12.75">
      <c r="A130" s="2" t="s">
        <v>8</v>
      </c>
      <c r="B130" s="2" t="s">
        <v>5</v>
      </c>
      <c r="C130" s="3">
        <v>137.62</v>
      </c>
      <c r="D130" s="3">
        <v>137.62</v>
      </c>
      <c r="E130" s="3">
        <v>137.62</v>
      </c>
      <c r="F130" s="3">
        <v>137.62</v>
      </c>
      <c r="G130" s="3">
        <v>137.62</v>
      </c>
      <c r="H130" s="21">
        <f t="shared" si="1"/>
        <v>0</v>
      </c>
      <c r="I130" s="13" t="s">
        <v>88</v>
      </c>
      <c r="J130" s="9" t="s">
        <v>87</v>
      </c>
    </row>
    <row r="131" spans="1:10" ht="12.75">
      <c r="A131" s="2" t="s">
        <v>8</v>
      </c>
      <c r="B131" s="2" t="s">
        <v>5</v>
      </c>
      <c r="C131" s="3">
        <v>244.1</v>
      </c>
      <c r="D131" s="3">
        <v>244.1</v>
      </c>
      <c r="E131" s="3">
        <v>244.1</v>
      </c>
      <c r="F131" s="3">
        <v>244.1</v>
      </c>
      <c r="G131" s="3">
        <v>244.1</v>
      </c>
      <c r="H131" s="21">
        <f t="shared" si="1"/>
        <v>0</v>
      </c>
      <c r="I131" s="13" t="s">
        <v>88</v>
      </c>
      <c r="J131" s="9" t="s">
        <v>87</v>
      </c>
    </row>
    <row r="132" spans="1:10" ht="12.75">
      <c r="A132" s="4" t="s">
        <v>173</v>
      </c>
      <c r="B132" s="2"/>
      <c r="C132" s="12">
        <v>381.72</v>
      </c>
      <c r="D132" s="18">
        <f>IF(C132&gt;=1000,1000,C132)</f>
        <v>381.72</v>
      </c>
      <c r="E132" s="18">
        <f>C132-D132</f>
        <v>0</v>
      </c>
      <c r="F132" s="18"/>
      <c r="G132" s="18">
        <f>D132+F132</f>
        <v>381.72</v>
      </c>
      <c r="H132" s="18">
        <f t="shared" si="1"/>
        <v>0</v>
      </c>
      <c r="I132" s="13"/>
      <c r="J132" s="9"/>
    </row>
    <row r="133" spans="1:10" ht="12.75">
      <c r="A133" s="2" t="s">
        <v>8</v>
      </c>
      <c r="B133" s="2" t="s">
        <v>5</v>
      </c>
      <c r="C133" s="3">
        <v>1441.26</v>
      </c>
      <c r="D133" s="17"/>
      <c r="E133" s="17"/>
      <c r="F133" s="17"/>
      <c r="G133" s="21">
        <f>G135-G134</f>
        <v>1099.38</v>
      </c>
      <c r="H133" s="21">
        <f t="shared" si="1"/>
        <v>341.8799999999999</v>
      </c>
      <c r="I133" s="13" t="s">
        <v>96</v>
      </c>
      <c r="J133" s="9" t="s">
        <v>95</v>
      </c>
    </row>
    <row r="134" spans="1:10" ht="12.75">
      <c r="A134" s="2" t="s">
        <v>8</v>
      </c>
      <c r="B134" s="2" t="s">
        <v>5</v>
      </c>
      <c r="C134" s="3">
        <v>137.62</v>
      </c>
      <c r="D134" s="3">
        <v>137.62</v>
      </c>
      <c r="E134" s="3">
        <v>137.62</v>
      </c>
      <c r="F134" s="3">
        <v>137.62</v>
      </c>
      <c r="G134" s="3">
        <v>137.62</v>
      </c>
      <c r="H134" s="21">
        <f t="shared" si="1"/>
        <v>0</v>
      </c>
      <c r="I134" s="13" t="s">
        <v>96</v>
      </c>
      <c r="J134" s="9" t="s">
        <v>95</v>
      </c>
    </row>
    <row r="135" spans="1:10" ht="12.75">
      <c r="A135" s="4" t="s">
        <v>174</v>
      </c>
      <c r="B135" s="2"/>
      <c r="C135" s="12">
        <v>1578.88</v>
      </c>
      <c r="D135" s="18">
        <f>IF(C135&gt;=1000,1000,C135)</f>
        <v>1000</v>
      </c>
      <c r="E135" s="18">
        <f>C135-D135</f>
        <v>578.8800000000001</v>
      </c>
      <c r="F135" s="18">
        <f>ROUND(E135/E$217*D$222,0)</f>
        <v>237</v>
      </c>
      <c r="G135" s="18">
        <f>D135+F135</f>
        <v>1237</v>
      </c>
      <c r="H135" s="18">
        <f t="shared" si="1"/>
        <v>341.8800000000001</v>
      </c>
      <c r="I135" s="13"/>
      <c r="J135" s="9"/>
    </row>
    <row r="136" spans="1:10" ht="12.75">
      <c r="A136" s="2" t="s">
        <v>8</v>
      </c>
      <c r="B136" s="2" t="s">
        <v>5</v>
      </c>
      <c r="C136" s="3">
        <v>166.43</v>
      </c>
      <c r="D136" s="3">
        <v>166.43</v>
      </c>
      <c r="E136" s="3">
        <v>166.43</v>
      </c>
      <c r="F136" s="3">
        <v>166.43</v>
      </c>
      <c r="G136" s="3">
        <v>166.43</v>
      </c>
      <c r="H136" s="21">
        <f t="shared" si="1"/>
        <v>0</v>
      </c>
      <c r="I136" s="13" t="s">
        <v>57</v>
      </c>
      <c r="J136" s="9" t="s">
        <v>58</v>
      </c>
    </row>
    <row r="137" spans="1:10" ht="12.75">
      <c r="A137" s="4" t="s">
        <v>175</v>
      </c>
      <c r="B137" s="2"/>
      <c r="C137" s="12">
        <v>166.43</v>
      </c>
      <c r="D137" s="18">
        <f>IF(C137&gt;=1000,1000,C137)</f>
        <v>166.43</v>
      </c>
      <c r="E137" s="18">
        <f>C137-D137</f>
        <v>0</v>
      </c>
      <c r="F137" s="18"/>
      <c r="G137" s="18">
        <f>D137+F137</f>
        <v>166.43</v>
      </c>
      <c r="H137" s="18">
        <f t="shared" si="1"/>
        <v>0</v>
      </c>
      <c r="I137" s="13"/>
      <c r="J137" s="9"/>
    </row>
    <row r="138" spans="1:10" ht="12.75">
      <c r="A138" s="2" t="s">
        <v>8</v>
      </c>
      <c r="B138" s="2" t="s">
        <v>5</v>
      </c>
      <c r="C138" s="3">
        <v>148.86</v>
      </c>
      <c r="D138" s="3">
        <v>148.86</v>
      </c>
      <c r="E138" s="3">
        <v>148.86</v>
      </c>
      <c r="F138" s="3">
        <v>148.86</v>
      </c>
      <c r="G138" s="3">
        <v>148.86</v>
      </c>
      <c r="H138" s="21">
        <f t="shared" si="1"/>
        <v>0</v>
      </c>
      <c r="I138" s="13" t="s">
        <v>98</v>
      </c>
      <c r="J138" s="9" t="s">
        <v>97</v>
      </c>
    </row>
    <row r="139" spans="1:10" ht="12.75">
      <c r="A139" s="4" t="s">
        <v>176</v>
      </c>
      <c r="B139" s="2"/>
      <c r="C139" s="12">
        <v>148.86</v>
      </c>
      <c r="D139" s="18">
        <f>IF(C139&gt;=1000,1000,C139)</f>
        <v>148.86</v>
      </c>
      <c r="E139" s="18">
        <f>C139-D139</f>
        <v>0</v>
      </c>
      <c r="F139" s="18"/>
      <c r="G139" s="18">
        <f>D139+F139</f>
        <v>148.86</v>
      </c>
      <c r="H139" s="18">
        <f t="shared" si="1"/>
        <v>0</v>
      </c>
      <c r="I139" s="13"/>
      <c r="J139" s="9"/>
    </row>
    <row r="140" spans="1:10" ht="12.75">
      <c r="A140" s="2" t="s">
        <v>8</v>
      </c>
      <c r="B140" s="2" t="s">
        <v>5</v>
      </c>
      <c r="C140" s="3">
        <v>597.43</v>
      </c>
      <c r="D140" s="3">
        <v>597.43</v>
      </c>
      <c r="E140" s="3">
        <v>597.43</v>
      </c>
      <c r="F140" s="3">
        <v>597.43</v>
      </c>
      <c r="G140" s="3">
        <v>597.43</v>
      </c>
      <c r="H140" s="21">
        <f aca="true" t="shared" si="2" ref="H140:H203">C140-G140</f>
        <v>0</v>
      </c>
      <c r="I140" s="13" t="s">
        <v>51</v>
      </c>
      <c r="J140" s="9" t="s">
        <v>52</v>
      </c>
    </row>
    <row r="141" spans="1:10" ht="12.75">
      <c r="A141" s="2" t="s">
        <v>8</v>
      </c>
      <c r="B141" s="2" t="s">
        <v>5</v>
      </c>
      <c r="C141" s="3">
        <v>726.15</v>
      </c>
      <c r="D141" s="3">
        <v>726.15</v>
      </c>
      <c r="E141" s="3">
        <v>726.15</v>
      </c>
      <c r="F141" s="3">
        <v>726.15</v>
      </c>
      <c r="G141" s="3">
        <f>G156-G140-G144-G146-G147-G148-G149-G150-G151-G152-G154-G155</f>
        <v>566.9400000000004</v>
      </c>
      <c r="H141" s="21">
        <f t="shared" si="2"/>
        <v>159.20999999999958</v>
      </c>
      <c r="I141" s="13" t="s">
        <v>51</v>
      </c>
      <c r="J141" s="9" t="s">
        <v>52</v>
      </c>
    </row>
    <row r="142" spans="1:10" ht="12.75">
      <c r="A142" s="2" t="s">
        <v>8</v>
      </c>
      <c r="B142" s="2" t="s">
        <v>5</v>
      </c>
      <c r="C142" s="3">
        <v>2716.45</v>
      </c>
      <c r="D142" s="17"/>
      <c r="E142" s="17"/>
      <c r="F142" s="17"/>
      <c r="G142" s="21">
        <f>D142+F142</f>
        <v>0</v>
      </c>
      <c r="H142" s="21">
        <f t="shared" si="2"/>
        <v>2716.45</v>
      </c>
      <c r="I142" s="13" t="s">
        <v>51</v>
      </c>
      <c r="J142" s="9" t="s">
        <v>52</v>
      </c>
    </row>
    <row r="143" spans="1:10" ht="12.75">
      <c r="A143" s="2" t="s">
        <v>8</v>
      </c>
      <c r="B143" s="2" t="s">
        <v>5</v>
      </c>
      <c r="C143" s="3">
        <v>1317.72</v>
      </c>
      <c r="D143" s="17"/>
      <c r="E143" s="17"/>
      <c r="F143" s="17"/>
      <c r="G143" s="21">
        <f>D143+F143</f>
        <v>0</v>
      </c>
      <c r="H143" s="21">
        <f t="shared" si="2"/>
        <v>1317.72</v>
      </c>
      <c r="I143" s="13" t="s">
        <v>51</v>
      </c>
      <c r="J143" s="9" t="s">
        <v>52</v>
      </c>
    </row>
    <row r="144" spans="1:10" ht="12.75">
      <c r="A144" s="2" t="s">
        <v>8</v>
      </c>
      <c r="B144" s="2" t="s">
        <v>5</v>
      </c>
      <c r="C144" s="3">
        <v>601.48</v>
      </c>
      <c r="D144" s="3">
        <v>601.48</v>
      </c>
      <c r="E144" s="3">
        <v>601.48</v>
      </c>
      <c r="F144" s="3">
        <v>601.48</v>
      </c>
      <c r="G144" s="3">
        <v>601.48</v>
      </c>
      <c r="H144" s="21">
        <f t="shared" si="2"/>
        <v>0</v>
      </c>
      <c r="I144" s="13" t="s">
        <v>51</v>
      </c>
      <c r="J144" s="9" t="s">
        <v>52</v>
      </c>
    </row>
    <row r="145" spans="1:10" ht="12.75">
      <c r="A145" s="2" t="s">
        <v>8</v>
      </c>
      <c r="B145" s="2" t="s">
        <v>5</v>
      </c>
      <c r="C145" s="3">
        <v>1775.8</v>
      </c>
      <c r="D145" s="17"/>
      <c r="E145" s="17"/>
      <c r="F145" s="17"/>
      <c r="G145" s="21">
        <f>D145+F145</f>
        <v>0</v>
      </c>
      <c r="H145" s="21">
        <f t="shared" si="2"/>
        <v>1775.8</v>
      </c>
      <c r="I145" s="13" t="s">
        <v>51</v>
      </c>
      <c r="J145" s="9" t="s">
        <v>52</v>
      </c>
    </row>
    <row r="146" spans="1:10" ht="12.75">
      <c r="A146" s="2" t="s">
        <v>8</v>
      </c>
      <c r="B146" s="2" t="s">
        <v>5</v>
      </c>
      <c r="C146" s="3">
        <v>606.12</v>
      </c>
      <c r="D146" s="3">
        <v>606.12</v>
      </c>
      <c r="E146" s="3">
        <v>606.12</v>
      </c>
      <c r="F146" s="3">
        <v>606.12</v>
      </c>
      <c r="G146" s="3">
        <v>606.12</v>
      </c>
      <c r="H146" s="21">
        <f t="shared" si="2"/>
        <v>0</v>
      </c>
      <c r="I146" s="13" t="s">
        <v>51</v>
      </c>
      <c r="J146" s="9" t="s">
        <v>52</v>
      </c>
    </row>
    <row r="147" spans="1:10" ht="12.75">
      <c r="A147" s="2" t="s">
        <v>8</v>
      </c>
      <c r="B147" s="2" t="s">
        <v>5</v>
      </c>
      <c r="C147" s="3">
        <v>432.21</v>
      </c>
      <c r="D147" s="3">
        <v>432.21</v>
      </c>
      <c r="E147" s="3">
        <v>432.21</v>
      </c>
      <c r="F147" s="3">
        <v>432.21</v>
      </c>
      <c r="G147" s="3">
        <v>432.21</v>
      </c>
      <c r="H147" s="21">
        <f t="shared" si="2"/>
        <v>0</v>
      </c>
      <c r="I147" s="13" t="s">
        <v>51</v>
      </c>
      <c r="J147" s="9" t="s">
        <v>52</v>
      </c>
    </row>
    <row r="148" spans="1:10" ht="12.75">
      <c r="A148" s="2" t="s">
        <v>8</v>
      </c>
      <c r="B148" s="2" t="s">
        <v>5</v>
      </c>
      <c r="C148" s="3">
        <v>592.66</v>
      </c>
      <c r="D148" s="3">
        <v>592.66</v>
      </c>
      <c r="E148" s="3">
        <v>592.66</v>
      </c>
      <c r="F148" s="3">
        <v>592.66</v>
      </c>
      <c r="G148" s="3">
        <v>592.66</v>
      </c>
      <c r="H148" s="21">
        <f t="shared" si="2"/>
        <v>0</v>
      </c>
      <c r="I148" s="13" t="s">
        <v>51</v>
      </c>
      <c r="J148" s="9" t="s">
        <v>52</v>
      </c>
    </row>
    <row r="149" spans="1:10" ht="12.75">
      <c r="A149" s="2" t="s">
        <v>8</v>
      </c>
      <c r="B149" s="2" t="s">
        <v>5</v>
      </c>
      <c r="C149" s="3">
        <v>304.16</v>
      </c>
      <c r="D149" s="3">
        <v>304.16</v>
      </c>
      <c r="E149" s="3">
        <v>304.16</v>
      </c>
      <c r="F149" s="3">
        <v>304.16</v>
      </c>
      <c r="G149" s="3">
        <v>304.16</v>
      </c>
      <c r="H149" s="21">
        <f t="shared" si="2"/>
        <v>0</v>
      </c>
      <c r="I149" s="13" t="s">
        <v>51</v>
      </c>
      <c r="J149" s="9" t="s">
        <v>52</v>
      </c>
    </row>
    <row r="150" spans="1:10" ht="12.75">
      <c r="A150" s="2" t="s">
        <v>8</v>
      </c>
      <c r="B150" s="2" t="s">
        <v>5</v>
      </c>
      <c r="C150" s="3">
        <v>619.42</v>
      </c>
      <c r="D150" s="3">
        <v>619.42</v>
      </c>
      <c r="E150" s="3">
        <v>619.42</v>
      </c>
      <c r="F150" s="3">
        <v>619.42</v>
      </c>
      <c r="G150" s="3">
        <v>619.42</v>
      </c>
      <c r="H150" s="21">
        <f t="shared" si="2"/>
        <v>0</v>
      </c>
      <c r="I150" s="13" t="s">
        <v>51</v>
      </c>
      <c r="J150" s="9" t="s">
        <v>52</v>
      </c>
    </row>
    <row r="151" spans="1:10" ht="12.75">
      <c r="A151" s="2" t="s">
        <v>8</v>
      </c>
      <c r="B151" s="2" t="s">
        <v>5</v>
      </c>
      <c r="C151" s="3">
        <v>426.24</v>
      </c>
      <c r="D151" s="3">
        <v>426.24</v>
      </c>
      <c r="E151" s="3">
        <v>426.24</v>
      </c>
      <c r="F151" s="3">
        <v>426.24</v>
      </c>
      <c r="G151" s="3">
        <v>426.24</v>
      </c>
      <c r="H151" s="21">
        <f t="shared" si="2"/>
        <v>0</v>
      </c>
      <c r="I151" s="13" t="s">
        <v>51</v>
      </c>
      <c r="J151" s="9" t="s">
        <v>52</v>
      </c>
    </row>
    <row r="152" spans="1:10" ht="12.75">
      <c r="A152" s="2" t="s">
        <v>8</v>
      </c>
      <c r="B152" s="2" t="s">
        <v>5</v>
      </c>
      <c r="C152" s="3">
        <v>166.42</v>
      </c>
      <c r="D152" s="3">
        <v>166.42</v>
      </c>
      <c r="E152" s="3">
        <v>166.42</v>
      </c>
      <c r="F152" s="3">
        <v>166.42</v>
      </c>
      <c r="G152" s="3">
        <v>166.42</v>
      </c>
      <c r="H152" s="21">
        <f t="shared" si="2"/>
        <v>0</v>
      </c>
      <c r="I152" s="13" t="s">
        <v>51</v>
      </c>
      <c r="J152" s="9" t="s">
        <v>52</v>
      </c>
    </row>
    <row r="153" spans="1:10" ht="12.75">
      <c r="A153" s="2" t="s">
        <v>8</v>
      </c>
      <c r="B153" s="2" t="s">
        <v>5</v>
      </c>
      <c r="C153" s="3">
        <v>768.52</v>
      </c>
      <c r="D153" s="17"/>
      <c r="E153" s="17"/>
      <c r="F153" s="17"/>
      <c r="G153" s="21">
        <f>D153+F153</f>
        <v>0</v>
      </c>
      <c r="H153" s="21">
        <f t="shared" si="2"/>
        <v>768.52</v>
      </c>
      <c r="I153" s="13" t="s">
        <v>51</v>
      </c>
      <c r="J153" s="9" t="s">
        <v>52</v>
      </c>
    </row>
    <row r="154" spans="1:10" ht="12.75">
      <c r="A154" s="2" t="s">
        <v>8</v>
      </c>
      <c r="B154" s="2" t="s">
        <v>5</v>
      </c>
      <c r="C154" s="3">
        <v>587.5</v>
      </c>
      <c r="D154" s="3">
        <v>587.5</v>
      </c>
      <c r="E154" s="3">
        <v>587.5</v>
      </c>
      <c r="F154" s="3">
        <v>587.5</v>
      </c>
      <c r="G154" s="3">
        <v>587.5</v>
      </c>
      <c r="H154" s="21">
        <f t="shared" si="2"/>
        <v>0</v>
      </c>
      <c r="I154" s="13" t="s">
        <v>51</v>
      </c>
      <c r="J154" s="9" t="s">
        <v>52</v>
      </c>
    </row>
    <row r="155" spans="1:10" ht="12.75">
      <c r="A155" s="2" t="s">
        <v>8</v>
      </c>
      <c r="B155" s="2" t="s">
        <v>5</v>
      </c>
      <c r="C155" s="3">
        <v>166.42</v>
      </c>
      <c r="D155" s="3">
        <v>166.42</v>
      </c>
      <c r="E155" s="3">
        <v>166.42</v>
      </c>
      <c r="F155" s="3">
        <v>166.42</v>
      </c>
      <c r="G155" s="3">
        <v>166.42</v>
      </c>
      <c r="H155" s="21">
        <f t="shared" si="2"/>
        <v>0</v>
      </c>
      <c r="I155" s="13" t="s">
        <v>51</v>
      </c>
      <c r="J155" s="9" t="s">
        <v>52</v>
      </c>
    </row>
    <row r="156" spans="1:10" ht="12.75">
      <c r="A156" s="4" t="s">
        <v>177</v>
      </c>
      <c r="B156" s="2"/>
      <c r="C156" s="12">
        <v>12404.699999999999</v>
      </c>
      <c r="D156" s="18">
        <f>IF(C156&gt;=1000,1000,C156)</f>
        <v>1000</v>
      </c>
      <c r="E156" s="18">
        <f>C156-D156</f>
        <v>11404.699999999999</v>
      </c>
      <c r="F156" s="18">
        <f>ROUND(E156/E$217*D$222,0)</f>
        <v>4667</v>
      </c>
      <c r="G156" s="18">
        <f>D156+F156</f>
        <v>5667</v>
      </c>
      <c r="H156" s="18">
        <f t="shared" si="2"/>
        <v>6737.699999999999</v>
      </c>
      <c r="I156" s="13"/>
      <c r="J156" s="9"/>
    </row>
    <row r="157" spans="1:10" ht="12.75">
      <c r="A157" s="2" t="s">
        <v>8</v>
      </c>
      <c r="B157" s="2" t="s">
        <v>5</v>
      </c>
      <c r="C157" s="3">
        <v>154.56</v>
      </c>
      <c r="D157" s="3">
        <v>154.56</v>
      </c>
      <c r="E157" s="3">
        <v>154.56</v>
      </c>
      <c r="F157" s="3">
        <v>154.56</v>
      </c>
      <c r="G157" s="3">
        <v>154.56</v>
      </c>
      <c r="H157" s="21">
        <f t="shared" si="2"/>
        <v>0</v>
      </c>
      <c r="I157" s="13" t="s">
        <v>106</v>
      </c>
      <c r="J157" s="9" t="s">
        <v>105</v>
      </c>
    </row>
    <row r="158" spans="1:10" ht="12.75">
      <c r="A158" s="2" t="s">
        <v>8</v>
      </c>
      <c r="B158" s="2" t="s">
        <v>5</v>
      </c>
      <c r="C158" s="3">
        <v>133.31</v>
      </c>
      <c r="D158" s="3">
        <v>133.31</v>
      </c>
      <c r="E158" s="3">
        <v>133.31</v>
      </c>
      <c r="F158" s="3">
        <v>133.31</v>
      </c>
      <c r="G158" s="3">
        <v>133.31</v>
      </c>
      <c r="H158" s="21">
        <f t="shared" si="2"/>
        <v>0</v>
      </c>
      <c r="I158" s="13" t="s">
        <v>106</v>
      </c>
      <c r="J158" s="9" t="s">
        <v>105</v>
      </c>
    </row>
    <row r="159" spans="1:10" ht="12.75">
      <c r="A159" s="4" t="s">
        <v>178</v>
      </c>
      <c r="B159" s="2"/>
      <c r="C159" s="12">
        <v>287.87</v>
      </c>
      <c r="D159" s="18">
        <f>IF(C159&gt;=1000,1000,C159)</f>
        <v>287.87</v>
      </c>
      <c r="E159" s="18">
        <f>C159-D159</f>
        <v>0</v>
      </c>
      <c r="F159" s="18"/>
      <c r="G159" s="18">
        <f>D159+F159</f>
        <v>287.87</v>
      </c>
      <c r="H159" s="18">
        <f t="shared" si="2"/>
        <v>0</v>
      </c>
      <c r="I159" s="13"/>
      <c r="J159" s="9"/>
    </row>
    <row r="160" spans="1:10" ht="12.75">
      <c r="A160" s="2" t="s">
        <v>8</v>
      </c>
      <c r="B160" s="2" t="s">
        <v>5</v>
      </c>
      <c r="C160" s="3">
        <v>137.62</v>
      </c>
      <c r="D160" s="3">
        <v>137.62</v>
      </c>
      <c r="E160" s="3">
        <v>137.62</v>
      </c>
      <c r="F160" s="3">
        <v>137.62</v>
      </c>
      <c r="G160" s="3">
        <v>137.62</v>
      </c>
      <c r="H160" s="21">
        <f t="shared" si="2"/>
        <v>0</v>
      </c>
      <c r="I160" s="13" t="s">
        <v>69</v>
      </c>
      <c r="J160" s="9" t="s">
        <v>70</v>
      </c>
    </row>
    <row r="161" spans="1:10" ht="12.75">
      <c r="A161" s="4" t="s">
        <v>179</v>
      </c>
      <c r="B161" s="2"/>
      <c r="C161" s="12">
        <v>137.62</v>
      </c>
      <c r="D161" s="18">
        <f>IF(C161&gt;=1000,1000,C161)</f>
        <v>137.62</v>
      </c>
      <c r="E161" s="18">
        <f>C161-D161</f>
        <v>0</v>
      </c>
      <c r="F161" s="18"/>
      <c r="G161" s="18">
        <f>D161+F161</f>
        <v>137.62</v>
      </c>
      <c r="H161" s="18">
        <f t="shared" si="2"/>
        <v>0</v>
      </c>
      <c r="I161" s="13"/>
      <c r="J161" s="9"/>
    </row>
    <row r="162" spans="1:10" ht="12.75">
      <c r="A162" s="2" t="s">
        <v>8</v>
      </c>
      <c r="B162" s="2" t="s">
        <v>5</v>
      </c>
      <c r="C162" s="3">
        <v>957.8</v>
      </c>
      <c r="D162" s="3">
        <v>957.8</v>
      </c>
      <c r="E162" s="3">
        <v>957.8</v>
      </c>
      <c r="F162" s="3">
        <v>957.8</v>
      </c>
      <c r="G162" s="3">
        <v>957.8</v>
      </c>
      <c r="H162" s="21">
        <f t="shared" si="2"/>
        <v>0</v>
      </c>
      <c r="I162" s="13" t="s">
        <v>103</v>
      </c>
      <c r="J162" s="9" t="s">
        <v>104</v>
      </c>
    </row>
    <row r="163" spans="1:10" ht="12.75">
      <c r="A163" s="4" t="s">
        <v>180</v>
      </c>
      <c r="B163" s="2"/>
      <c r="C163" s="12">
        <v>957.8</v>
      </c>
      <c r="D163" s="18">
        <f>IF(C163&gt;=1000,1000,C163)</f>
        <v>957.8</v>
      </c>
      <c r="E163" s="18">
        <f>C163-D163</f>
        <v>0</v>
      </c>
      <c r="F163" s="18"/>
      <c r="G163" s="18">
        <f>D163+F163</f>
        <v>957.8</v>
      </c>
      <c r="H163" s="18">
        <f t="shared" si="2"/>
        <v>0</v>
      </c>
      <c r="I163" s="13"/>
      <c r="J163" s="9"/>
    </row>
    <row r="164" spans="1:10" ht="12.75">
      <c r="A164" s="2" t="s">
        <v>8</v>
      </c>
      <c r="B164" s="2" t="s">
        <v>5</v>
      </c>
      <c r="C164" s="3">
        <v>1327.71</v>
      </c>
      <c r="D164" s="17"/>
      <c r="E164" s="17"/>
      <c r="F164" s="17"/>
      <c r="G164" s="21">
        <v>1134</v>
      </c>
      <c r="H164" s="21">
        <f t="shared" si="2"/>
        <v>193.71000000000004</v>
      </c>
      <c r="I164" s="13" t="s">
        <v>35</v>
      </c>
      <c r="J164" s="9" t="s">
        <v>36</v>
      </c>
    </row>
    <row r="165" spans="1:10" ht="12.75">
      <c r="A165" s="4" t="s">
        <v>181</v>
      </c>
      <c r="B165" s="2"/>
      <c r="C165" s="12">
        <v>1327.71</v>
      </c>
      <c r="D165" s="18">
        <f>IF(C165&gt;=1000,1000,C165)</f>
        <v>1000</v>
      </c>
      <c r="E165" s="18">
        <f>C165-D165</f>
        <v>327.71000000000004</v>
      </c>
      <c r="F165" s="18">
        <f>ROUND(E165/E$217*D$222,0)</f>
        <v>134</v>
      </c>
      <c r="G165" s="18">
        <f>D165+F165</f>
        <v>1134</v>
      </c>
      <c r="H165" s="18">
        <f t="shared" si="2"/>
        <v>193.71000000000004</v>
      </c>
      <c r="I165" s="13"/>
      <c r="J165" s="9"/>
    </row>
    <row r="166" spans="1:10" ht="12.75">
      <c r="A166" s="2" t="s">
        <v>8</v>
      </c>
      <c r="B166" s="2" t="s">
        <v>5</v>
      </c>
      <c r="C166" s="3">
        <v>812.79</v>
      </c>
      <c r="D166" s="3">
        <v>812.79</v>
      </c>
      <c r="E166" s="3">
        <v>812.79</v>
      </c>
      <c r="F166" s="3">
        <v>812.79</v>
      </c>
      <c r="G166" s="3">
        <v>812.79</v>
      </c>
      <c r="H166" s="21">
        <f t="shared" si="2"/>
        <v>0</v>
      </c>
      <c r="I166" s="13" t="s">
        <v>128</v>
      </c>
      <c r="J166" s="9" t="s">
        <v>127</v>
      </c>
    </row>
    <row r="167" spans="1:10" ht="12.75">
      <c r="A167" s="4" t="s">
        <v>182</v>
      </c>
      <c r="B167" s="2"/>
      <c r="C167" s="12">
        <v>812.79</v>
      </c>
      <c r="D167" s="18">
        <f>IF(C167&gt;=1000,1000,C167)</f>
        <v>812.79</v>
      </c>
      <c r="E167" s="18">
        <f>C167-D167</f>
        <v>0</v>
      </c>
      <c r="F167" s="18"/>
      <c r="G167" s="18">
        <f>D167+F167</f>
        <v>812.79</v>
      </c>
      <c r="H167" s="18">
        <f t="shared" si="2"/>
        <v>0</v>
      </c>
      <c r="I167" s="13"/>
      <c r="J167" s="9"/>
    </row>
    <row r="168" spans="1:10" ht="12.75">
      <c r="A168" s="2" t="s">
        <v>8</v>
      </c>
      <c r="B168" s="2" t="s">
        <v>5</v>
      </c>
      <c r="C168" s="3">
        <v>608.23</v>
      </c>
      <c r="D168" s="17"/>
      <c r="E168" s="17"/>
      <c r="F168" s="17"/>
      <c r="G168" s="21">
        <f>G171-G170-G169</f>
        <v>567.54</v>
      </c>
      <c r="H168" s="21">
        <f t="shared" si="2"/>
        <v>40.690000000000055</v>
      </c>
      <c r="I168" s="13" t="s">
        <v>81</v>
      </c>
      <c r="J168" s="9" t="s">
        <v>82</v>
      </c>
    </row>
    <row r="169" spans="1:10" ht="12.75">
      <c r="A169" s="2" t="s">
        <v>8</v>
      </c>
      <c r="B169" s="2" t="s">
        <v>5</v>
      </c>
      <c r="C169" s="3">
        <v>166.43</v>
      </c>
      <c r="D169" s="3">
        <v>166.43</v>
      </c>
      <c r="E169" s="3">
        <v>166.43</v>
      </c>
      <c r="F169" s="3">
        <v>166.43</v>
      </c>
      <c r="G169" s="3">
        <v>166.43</v>
      </c>
      <c r="H169" s="21">
        <f t="shared" si="2"/>
        <v>0</v>
      </c>
      <c r="I169" s="13" t="s">
        <v>81</v>
      </c>
      <c r="J169" s="9" t="s">
        <v>82</v>
      </c>
    </row>
    <row r="170" spans="1:10" ht="12.75">
      <c r="A170" s="2" t="s">
        <v>8</v>
      </c>
      <c r="B170" s="2" t="s">
        <v>5</v>
      </c>
      <c r="C170" s="3">
        <v>294.03</v>
      </c>
      <c r="D170" s="3">
        <v>294.03</v>
      </c>
      <c r="E170" s="3">
        <v>294.03</v>
      </c>
      <c r="F170" s="3">
        <v>294.03</v>
      </c>
      <c r="G170" s="3">
        <v>294.03</v>
      </c>
      <c r="H170" s="21">
        <f t="shared" si="2"/>
        <v>0</v>
      </c>
      <c r="I170" s="13" t="s">
        <v>81</v>
      </c>
      <c r="J170" s="9" t="s">
        <v>82</v>
      </c>
    </row>
    <row r="171" spans="1:10" ht="12.75">
      <c r="A171" s="4" t="s">
        <v>183</v>
      </c>
      <c r="B171" s="2"/>
      <c r="C171" s="12">
        <v>1068.69</v>
      </c>
      <c r="D171" s="18">
        <f>IF(C171&gt;=1000,1000,C171)</f>
        <v>1000</v>
      </c>
      <c r="E171" s="18">
        <f>C171-D171</f>
        <v>68.69000000000005</v>
      </c>
      <c r="F171" s="18">
        <f>ROUND(E171/E$217*D$222,0)</f>
        <v>28</v>
      </c>
      <c r="G171" s="18">
        <f>D171+F171</f>
        <v>1028</v>
      </c>
      <c r="H171" s="18">
        <f t="shared" si="2"/>
        <v>40.690000000000055</v>
      </c>
      <c r="I171" s="13"/>
      <c r="J171" s="9"/>
    </row>
    <row r="172" spans="1:10" ht="12.75">
      <c r="A172" s="2" t="s">
        <v>8</v>
      </c>
      <c r="B172" s="2" t="s">
        <v>5</v>
      </c>
      <c r="C172" s="3">
        <v>292.95</v>
      </c>
      <c r="D172" s="17"/>
      <c r="E172" s="17"/>
      <c r="F172" s="17"/>
      <c r="G172" s="21">
        <v>292.95</v>
      </c>
      <c r="H172" s="21">
        <f t="shared" si="2"/>
        <v>0</v>
      </c>
      <c r="I172" s="13" t="s">
        <v>65</v>
      </c>
      <c r="J172" s="9" t="s">
        <v>66</v>
      </c>
    </row>
    <row r="173" spans="1:10" ht="12.75">
      <c r="A173" s="4" t="s">
        <v>184</v>
      </c>
      <c r="B173" s="2"/>
      <c r="C173" s="12">
        <v>292.95</v>
      </c>
      <c r="D173" s="18">
        <f>IF(C173&gt;=1000,1000,C173)</f>
        <v>292.95</v>
      </c>
      <c r="E173" s="18">
        <f>C173-D173</f>
        <v>0</v>
      </c>
      <c r="F173" s="18"/>
      <c r="G173" s="18">
        <f>D173+F173</f>
        <v>292.95</v>
      </c>
      <c r="H173" s="18">
        <f t="shared" si="2"/>
        <v>0</v>
      </c>
      <c r="I173" s="13"/>
      <c r="J173" s="9"/>
    </row>
    <row r="174" spans="1:10" ht="12.75">
      <c r="A174" s="2" t="s">
        <v>8</v>
      </c>
      <c r="B174" s="2" t="s">
        <v>5</v>
      </c>
      <c r="C174" s="3">
        <v>288.64</v>
      </c>
      <c r="D174" s="3">
        <v>288.64</v>
      </c>
      <c r="E174" s="3">
        <v>288.64</v>
      </c>
      <c r="F174" s="3">
        <v>288.64</v>
      </c>
      <c r="G174" s="3">
        <v>288.64</v>
      </c>
      <c r="H174" s="21">
        <f t="shared" si="2"/>
        <v>0</v>
      </c>
      <c r="I174" s="13" t="s">
        <v>79</v>
      </c>
      <c r="J174" s="9" t="s">
        <v>80</v>
      </c>
    </row>
    <row r="175" spans="1:10" ht="12.75">
      <c r="A175" s="2" t="s">
        <v>8</v>
      </c>
      <c r="B175" s="2" t="s">
        <v>5</v>
      </c>
      <c r="C175" s="3">
        <v>822.89</v>
      </c>
      <c r="D175" s="17"/>
      <c r="E175" s="17"/>
      <c r="F175" s="17"/>
      <c r="G175" s="21">
        <f>G176-G174</f>
        <v>757.36</v>
      </c>
      <c r="H175" s="21">
        <f t="shared" si="2"/>
        <v>65.52999999999997</v>
      </c>
      <c r="I175" s="13" t="s">
        <v>79</v>
      </c>
      <c r="J175" s="9" t="s">
        <v>80</v>
      </c>
    </row>
    <row r="176" spans="1:10" ht="12.75">
      <c r="A176" s="4" t="s">
        <v>185</v>
      </c>
      <c r="B176" s="2"/>
      <c r="C176" s="12">
        <v>1111.53</v>
      </c>
      <c r="D176" s="18">
        <f>IF(C176&gt;=1000,1000,C176)</f>
        <v>1000</v>
      </c>
      <c r="E176" s="18">
        <f>C176-D176</f>
        <v>111.52999999999997</v>
      </c>
      <c r="F176" s="18">
        <f>ROUND(E176/E$217*D$222,0)</f>
        <v>46</v>
      </c>
      <c r="G176" s="18">
        <f>D176+F176</f>
        <v>1046</v>
      </c>
      <c r="H176" s="18">
        <f t="shared" si="2"/>
        <v>65.52999999999997</v>
      </c>
      <c r="I176" s="13"/>
      <c r="J176" s="9"/>
    </row>
    <row r="177" spans="1:10" ht="12.75">
      <c r="A177" s="2" t="s">
        <v>8</v>
      </c>
      <c r="B177" s="2" t="s">
        <v>5</v>
      </c>
      <c r="C177" s="3">
        <v>155.33</v>
      </c>
      <c r="D177" s="17"/>
      <c r="E177" s="17"/>
      <c r="F177" s="17"/>
      <c r="G177" s="3">
        <v>155.33</v>
      </c>
      <c r="H177" s="21">
        <f t="shared" si="2"/>
        <v>0</v>
      </c>
      <c r="I177" s="13" t="s">
        <v>108</v>
      </c>
      <c r="J177" s="9" t="s">
        <v>107</v>
      </c>
    </row>
    <row r="178" spans="1:10" ht="12.75">
      <c r="A178" s="4" t="s">
        <v>186</v>
      </c>
      <c r="B178" s="2"/>
      <c r="C178" s="12">
        <v>155.33</v>
      </c>
      <c r="D178" s="18">
        <f>IF(C178&gt;=1000,1000,C178)</f>
        <v>155.33</v>
      </c>
      <c r="E178" s="18">
        <f>C178-D178</f>
        <v>0</v>
      </c>
      <c r="F178" s="18"/>
      <c r="G178" s="18">
        <f>D178+F178</f>
        <v>155.33</v>
      </c>
      <c r="H178" s="18">
        <f t="shared" si="2"/>
        <v>0</v>
      </c>
      <c r="I178" s="13"/>
      <c r="J178" s="9"/>
    </row>
    <row r="179" spans="1:10" ht="12.75">
      <c r="A179" s="2" t="s">
        <v>8</v>
      </c>
      <c r="B179" s="2" t="s">
        <v>5</v>
      </c>
      <c r="C179" s="3">
        <v>586.19</v>
      </c>
      <c r="D179" s="3">
        <v>586.19</v>
      </c>
      <c r="E179" s="3">
        <v>586.19</v>
      </c>
      <c r="F179" s="3">
        <v>586.19</v>
      </c>
      <c r="G179" s="3">
        <v>586.19</v>
      </c>
      <c r="H179" s="21">
        <f t="shared" si="2"/>
        <v>0</v>
      </c>
      <c r="I179" s="13" t="s">
        <v>100</v>
      </c>
      <c r="J179" s="9" t="s">
        <v>99</v>
      </c>
    </row>
    <row r="180" spans="1:10" ht="12.75">
      <c r="A180" s="4" t="s">
        <v>187</v>
      </c>
      <c r="B180" s="2"/>
      <c r="C180" s="12">
        <v>586.19</v>
      </c>
      <c r="D180" s="18">
        <f>IF(C180&gt;=1000,1000,C180)</f>
        <v>586.19</v>
      </c>
      <c r="E180" s="18">
        <f>C180-D180</f>
        <v>0</v>
      </c>
      <c r="F180" s="18"/>
      <c r="G180" s="18">
        <f>D180+F180</f>
        <v>586.19</v>
      </c>
      <c r="H180" s="18">
        <f t="shared" si="2"/>
        <v>0</v>
      </c>
      <c r="I180" s="13"/>
      <c r="J180" s="9"/>
    </row>
    <row r="181" spans="1:10" ht="12.75">
      <c r="A181" s="2" t="s">
        <v>8</v>
      </c>
      <c r="B181" s="2" t="s">
        <v>5</v>
      </c>
      <c r="C181" s="3">
        <v>266.62</v>
      </c>
      <c r="D181" s="3">
        <v>266.62</v>
      </c>
      <c r="E181" s="3">
        <v>266.62</v>
      </c>
      <c r="F181" s="3">
        <v>266.62</v>
      </c>
      <c r="G181" s="3">
        <v>266.62</v>
      </c>
      <c r="H181" s="21">
        <f t="shared" si="2"/>
        <v>0</v>
      </c>
      <c r="I181" s="13" t="s">
        <v>101</v>
      </c>
      <c r="J181" s="9" t="s">
        <v>102</v>
      </c>
    </row>
    <row r="182" spans="1:10" ht="12.75">
      <c r="A182" s="2" t="s">
        <v>8</v>
      </c>
      <c r="B182" s="2" t="s">
        <v>5</v>
      </c>
      <c r="C182" s="3">
        <v>155.33</v>
      </c>
      <c r="D182" s="3">
        <v>155.33</v>
      </c>
      <c r="E182" s="3">
        <v>155.33</v>
      </c>
      <c r="F182" s="3">
        <v>155.33</v>
      </c>
      <c r="G182" s="3">
        <v>155.33</v>
      </c>
      <c r="H182" s="21">
        <f t="shared" si="2"/>
        <v>0</v>
      </c>
      <c r="I182" s="13" t="s">
        <v>101</v>
      </c>
      <c r="J182" s="9" t="s">
        <v>102</v>
      </c>
    </row>
    <row r="183" spans="1:10" ht="12.75">
      <c r="A183" s="4" t="s">
        <v>188</v>
      </c>
      <c r="B183" s="2"/>
      <c r="C183" s="12">
        <v>421.95000000000005</v>
      </c>
      <c r="D183" s="18">
        <f>IF(C183&gt;=1000,1000,C183)</f>
        <v>421.95000000000005</v>
      </c>
      <c r="E183" s="18">
        <f>C183-D183</f>
        <v>0</v>
      </c>
      <c r="F183" s="18"/>
      <c r="G183" s="18">
        <f>D183+F183</f>
        <v>421.95000000000005</v>
      </c>
      <c r="H183" s="18">
        <f t="shared" si="2"/>
        <v>0</v>
      </c>
      <c r="I183" s="13"/>
      <c r="J183" s="9"/>
    </row>
    <row r="184" spans="1:10" ht="12.75">
      <c r="A184" s="2" t="s">
        <v>8</v>
      </c>
      <c r="B184" s="2" t="s">
        <v>5</v>
      </c>
      <c r="C184" s="3">
        <v>931.5</v>
      </c>
      <c r="D184" s="3">
        <v>931.5</v>
      </c>
      <c r="E184" s="3">
        <v>931.5</v>
      </c>
      <c r="F184" s="3">
        <v>931.5</v>
      </c>
      <c r="G184" s="3">
        <v>931.5</v>
      </c>
      <c r="H184" s="21">
        <f t="shared" si="2"/>
        <v>0</v>
      </c>
      <c r="I184" s="13" t="s">
        <v>124</v>
      </c>
      <c r="J184" s="9" t="s">
        <v>123</v>
      </c>
    </row>
    <row r="185" spans="1:10" ht="12.75">
      <c r="A185" s="4" t="s">
        <v>189</v>
      </c>
      <c r="B185" s="2"/>
      <c r="C185" s="12">
        <v>931.5</v>
      </c>
      <c r="D185" s="18">
        <f>IF(C185&gt;=1000,1000,C185)</f>
        <v>931.5</v>
      </c>
      <c r="E185" s="18">
        <f>C185-D185</f>
        <v>0</v>
      </c>
      <c r="F185" s="18"/>
      <c r="G185" s="18">
        <f>D185+F185</f>
        <v>931.5</v>
      </c>
      <c r="H185" s="18">
        <f t="shared" si="2"/>
        <v>0</v>
      </c>
      <c r="I185" s="13"/>
      <c r="J185" s="9"/>
    </row>
    <row r="186" spans="1:10" ht="12.75">
      <c r="A186" s="2" t="s">
        <v>8</v>
      </c>
      <c r="B186" s="2" t="s">
        <v>5</v>
      </c>
      <c r="C186" s="3">
        <v>1048.93</v>
      </c>
      <c r="D186" s="17"/>
      <c r="E186" s="17"/>
      <c r="F186" s="17"/>
      <c r="G186" s="21">
        <v>1020</v>
      </c>
      <c r="H186" s="21">
        <f t="shared" si="2"/>
        <v>28.930000000000064</v>
      </c>
      <c r="I186" s="13" t="s">
        <v>119</v>
      </c>
      <c r="J186" s="9" t="s">
        <v>120</v>
      </c>
    </row>
    <row r="187" spans="1:10" ht="12.75">
      <c r="A187" s="4" t="s">
        <v>190</v>
      </c>
      <c r="B187" s="2"/>
      <c r="C187" s="12">
        <v>1048.93</v>
      </c>
      <c r="D187" s="18">
        <f>IF(C187&gt;=1000,1000,C187)</f>
        <v>1000</v>
      </c>
      <c r="E187" s="18">
        <f>C187-D187</f>
        <v>48.930000000000064</v>
      </c>
      <c r="F187" s="18">
        <f>ROUND(E187/E$217*D$222,0)</f>
        <v>20</v>
      </c>
      <c r="G187" s="18">
        <f>D187+F187</f>
        <v>1020</v>
      </c>
      <c r="H187" s="18">
        <f t="shared" si="2"/>
        <v>28.930000000000064</v>
      </c>
      <c r="I187" s="13"/>
      <c r="J187" s="9"/>
    </row>
    <row r="188" spans="1:10" ht="12.75">
      <c r="A188" s="2" t="s">
        <v>8</v>
      </c>
      <c r="B188" s="2" t="s">
        <v>5</v>
      </c>
      <c r="C188" s="3">
        <v>270.93</v>
      </c>
      <c r="D188" s="17"/>
      <c r="E188" s="17"/>
      <c r="F188" s="17"/>
      <c r="G188" s="21">
        <v>270.93</v>
      </c>
      <c r="H188" s="21">
        <f t="shared" si="2"/>
        <v>0</v>
      </c>
      <c r="I188" s="13" t="s">
        <v>13</v>
      </c>
      <c r="J188" s="9" t="s">
        <v>14</v>
      </c>
    </row>
    <row r="189" spans="1:10" ht="12.75">
      <c r="A189" s="4" t="s">
        <v>191</v>
      </c>
      <c r="B189" s="2"/>
      <c r="C189" s="12">
        <v>270.93</v>
      </c>
      <c r="D189" s="18">
        <f>IF(C189&gt;=1000,1000,C189)</f>
        <v>270.93</v>
      </c>
      <c r="E189" s="18">
        <f>C189-D189</f>
        <v>0</v>
      </c>
      <c r="F189" s="18"/>
      <c r="G189" s="18">
        <f>D189+F189</f>
        <v>270.93</v>
      </c>
      <c r="H189" s="18">
        <f t="shared" si="2"/>
        <v>0</v>
      </c>
      <c r="I189" s="13"/>
      <c r="J189" s="9"/>
    </row>
    <row r="190" spans="1:10" ht="12.75">
      <c r="A190" s="2" t="s">
        <v>8</v>
      </c>
      <c r="B190" s="2" t="s">
        <v>5</v>
      </c>
      <c r="C190" s="3">
        <v>1634.09</v>
      </c>
      <c r="D190" s="17"/>
      <c r="E190" s="17"/>
      <c r="F190" s="17"/>
      <c r="G190" s="21">
        <f>G192-G191</f>
        <v>1082.26</v>
      </c>
      <c r="H190" s="21">
        <f t="shared" si="2"/>
        <v>551.8299999999999</v>
      </c>
      <c r="I190" s="13" t="s">
        <v>61</v>
      </c>
      <c r="J190" s="9" t="s">
        <v>62</v>
      </c>
    </row>
    <row r="191" spans="1:10" ht="12.75">
      <c r="A191" s="2" t="s">
        <v>8</v>
      </c>
      <c r="B191" s="2" t="s">
        <v>5</v>
      </c>
      <c r="C191" s="3">
        <v>299.74</v>
      </c>
      <c r="D191" s="3">
        <v>299.74</v>
      </c>
      <c r="E191" s="3">
        <v>299.74</v>
      </c>
      <c r="F191" s="3">
        <v>299.74</v>
      </c>
      <c r="G191" s="3">
        <v>299.74</v>
      </c>
      <c r="H191" s="21">
        <f t="shared" si="2"/>
        <v>0</v>
      </c>
      <c r="I191" s="13" t="s">
        <v>61</v>
      </c>
      <c r="J191" s="9" t="s">
        <v>62</v>
      </c>
    </row>
    <row r="192" spans="1:10" ht="12.75">
      <c r="A192" s="4" t="s">
        <v>192</v>
      </c>
      <c r="B192" s="2"/>
      <c r="C192" s="12">
        <v>1933.83</v>
      </c>
      <c r="D192" s="18">
        <f>IF(C192&gt;=1000,1000,C192)</f>
        <v>1000</v>
      </c>
      <c r="E192" s="18">
        <f>C192-D192</f>
        <v>933.8299999999999</v>
      </c>
      <c r="F192" s="18">
        <f>ROUND(E192/E$217*D$222,0)</f>
        <v>382</v>
      </c>
      <c r="G192" s="18">
        <f>D192+F192</f>
        <v>1382</v>
      </c>
      <c r="H192" s="18">
        <f t="shared" si="2"/>
        <v>551.8299999999999</v>
      </c>
      <c r="I192" s="13"/>
      <c r="J192" s="9"/>
    </row>
    <row r="193" spans="1:10" ht="12.75">
      <c r="A193" s="2" t="s">
        <v>8</v>
      </c>
      <c r="B193" s="2" t="s">
        <v>5</v>
      </c>
      <c r="C193" s="3">
        <v>2347.26</v>
      </c>
      <c r="D193" s="17"/>
      <c r="E193" s="17"/>
      <c r="F193" s="17"/>
      <c r="G193" s="21">
        <f>G195-G194</f>
        <v>1196.25</v>
      </c>
      <c r="H193" s="21">
        <f t="shared" si="2"/>
        <v>1151.0100000000002</v>
      </c>
      <c r="I193" s="13" t="s">
        <v>23</v>
      </c>
      <c r="J193" s="9" t="s">
        <v>24</v>
      </c>
    </row>
    <row r="194" spans="1:10" ht="12.75">
      <c r="A194" s="2" t="s">
        <v>8</v>
      </c>
      <c r="B194" s="2" t="s">
        <v>5</v>
      </c>
      <c r="C194" s="3">
        <v>600.75</v>
      </c>
      <c r="D194" s="3">
        <v>600.75</v>
      </c>
      <c r="E194" s="3">
        <v>600.75</v>
      </c>
      <c r="F194" s="3">
        <v>600.75</v>
      </c>
      <c r="G194" s="3">
        <v>600.75</v>
      </c>
      <c r="H194" s="21">
        <f t="shared" si="2"/>
        <v>0</v>
      </c>
      <c r="I194" s="13" t="s">
        <v>23</v>
      </c>
      <c r="J194" s="9" t="s">
        <v>24</v>
      </c>
    </row>
    <row r="195" spans="1:10" ht="12.75">
      <c r="A195" s="4" t="s">
        <v>193</v>
      </c>
      <c r="B195" s="2"/>
      <c r="C195" s="12">
        <v>2948.01</v>
      </c>
      <c r="D195" s="18">
        <f>IF(C195&gt;=1000,1000,C195)</f>
        <v>1000</v>
      </c>
      <c r="E195" s="18">
        <f>C195-D195</f>
        <v>1948.0100000000002</v>
      </c>
      <c r="F195" s="18">
        <f>ROUND(E195/E$217*D$222,0)</f>
        <v>797</v>
      </c>
      <c r="G195" s="18">
        <f>D195+F195</f>
        <v>1797</v>
      </c>
      <c r="H195" s="18">
        <f t="shared" si="2"/>
        <v>1151.0100000000002</v>
      </c>
      <c r="I195" s="13"/>
      <c r="J195" s="9"/>
    </row>
    <row r="196" spans="1:10" ht="12.75">
      <c r="A196" s="2" t="s">
        <v>8</v>
      </c>
      <c r="B196" s="2" t="s">
        <v>5</v>
      </c>
      <c r="C196" s="3">
        <v>166.43</v>
      </c>
      <c r="D196" s="17"/>
      <c r="E196" s="17"/>
      <c r="F196" s="17"/>
      <c r="G196" s="21">
        <v>166.43</v>
      </c>
      <c r="H196" s="21">
        <f t="shared" si="2"/>
        <v>0</v>
      </c>
      <c r="I196" s="13" t="s">
        <v>32</v>
      </c>
      <c r="J196" s="9" t="s">
        <v>31</v>
      </c>
    </row>
    <row r="197" spans="1:10" ht="12.75">
      <c r="A197" s="4" t="s">
        <v>194</v>
      </c>
      <c r="B197" s="2"/>
      <c r="C197" s="12">
        <v>166.43</v>
      </c>
      <c r="D197" s="18">
        <f>IF(C197&gt;=1000,1000,C197)</f>
        <v>166.43</v>
      </c>
      <c r="E197" s="18">
        <f>C197-D197</f>
        <v>0</v>
      </c>
      <c r="F197" s="18"/>
      <c r="G197" s="18">
        <f>D197+F197</f>
        <v>166.43</v>
      </c>
      <c r="H197" s="18">
        <f t="shared" si="2"/>
        <v>0</v>
      </c>
      <c r="I197" s="13"/>
      <c r="J197" s="9"/>
    </row>
    <row r="198" spans="1:10" ht="12.75">
      <c r="A198" s="2" t="s">
        <v>8</v>
      </c>
      <c r="B198" s="2" t="s">
        <v>5</v>
      </c>
      <c r="C198" s="3">
        <v>148.85</v>
      </c>
      <c r="D198" s="17"/>
      <c r="E198" s="17"/>
      <c r="F198" s="17"/>
      <c r="G198" s="21">
        <v>148.85</v>
      </c>
      <c r="H198" s="21">
        <f t="shared" si="2"/>
        <v>0</v>
      </c>
      <c r="I198" s="13" t="s">
        <v>132</v>
      </c>
      <c r="J198" s="9" t="s">
        <v>131</v>
      </c>
    </row>
    <row r="199" spans="1:10" ht="12.75">
      <c r="A199" s="4" t="s">
        <v>195</v>
      </c>
      <c r="B199" s="2"/>
      <c r="C199" s="12">
        <v>148.85</v>
      </c>
      <c r="D199" s="18">
        <f>IF(C199&gt;=1000,1000,C199)</f>
        <v>148.85</v>
      </c>
      <c r="E199" s="18">
        <f>C199-D199</f>
        <v>0</v>
      </c>
      <c r="F199" s="18"/>
      <c r="G199" s="18">
        <f>D199+F199</f>
        <v>148.85</v>
      </c>
      <c r="H199" s="18">
        <f t="shared" si="2"/>
        <v>0</v>
      </c>
      <c r="I199" s="13"/>
      <c r="J199" s="9"/>
    </row>
    <row r="200" spans="1:10" ht="12.75">
      <c r="A200" s="2" t="s">
        <v>8</v>
      </c>
      <c r="B200" s="2" t="s">
        <v>5</v>
      </c>
      <c r="C200" s="3">
        <v>290.85</v>
      </c>
      <c r="D200" s="3">
        <v>290.85</v>
      </c>
      <c r="E200" s="3">
        <v>290.85</v>
      </c>
      <c r="F200" s="3">
        <v>290.85</v>
      </c>
      <c r="G200" s="3">
        <v>290.85</v>
      </c>
      <c r="H200" s="21">
        <f t="shared" si="2"/>
        <v>0</v>
      </c>
      <c r="I200" s="13" t="s">
        <v>39</v>
      </c>
      <c r="J200" s="9" t="s">
        <v>40</v>
      </c>
    </row>
    <row r="201" spans="1:10" ht="12.75">
      <c r="A201" s="2" t="s">
        <v>8</v>
      </c>
      <c r="B201" s="2" t="s">
        <v>5</v>
      </c>
      <c r="C201" s="3">
        <v>2227.03</v>
      </c>
      <c r="D201" s="17"/>
      <c r="E201" s="17"/>
      <c r="F201" s="17"/>
      <c r="G201" s="21">
        <f>D201+F201</f>
        <v>0</v>
      </c>
      <c r="H201" s="21">
        <f t="shared" si="2"/>
        <v>2227.03</v>
      </c>
      <c r="I201" s="13" t="s">
        <v>39</v>
      </c>
      <c r="J201" s="9" t="s">
        <v>40</v>
      </c>
    </row>
    <row r="202" spans="1:10" ht="12.75">
      <c r="A202" s="2" t="s">
        <v>8</v>
      </c>
      <c r="B202" s="2" t="s">
        <v>5</v>
      </c>
      <c r="C202" s="3">
        <v>133.31</v>
      </c>
      <c r="D202" s="3">
        <v>133.31</v>
      </c>
      <c r="E202" s="3">
        <v>133.31</v>
      </c>
      <c r="F202" s="3">
        <v>133.31</v>
      </c>
      <c r="G202" s="3">
        <v>133.31</v>
      </c>
      <c r="H202" s="21">
        <f t="shared" si="2"/>
        <v>0</v>
      </c>
      <c r="I202" s="13" t="s">
        <v>39</v>
      </c>
      <c r="J202" s="9" t="s">
        <v>40</v>
      </c>
    </row>
    <row r="203" spans="1:10" ht="12.75">
      <c r="A203" s="2" t="s">
        <v>8</v>
      </c>
      <c r="B203" s="2" t="s">
        <v>5</v>
      </c>
      <c r="C203" s="3">
        <v>1337.39</v>
      </c>
      <c r="D203" s="3">
        <v>1337.39</v>
      </c>
      <c r="E203" s="3">
        <v>1337.39</v>
      </c>
      <c r="F203" s="3">
        <v>1337.39</v>
      </c>
      <c r="G203" s="3">
        <v>1337.39</v>
      </c>
      <c r="H203" s="21">
        <f t="shared" si="2"/>
        <v>0</v>
      </c>
      <c r="I203" s="13" t="s">
        <v>39</v>
      </c>
      <c r="J203" s="9" t="s">
        <v>40</v>
      </c>
    </row>
    <row r="204" spans="1:10" ht="12.75">
      <c r="A204" s="2" t="s">
        <v>8</v>
      </c>
      <c r="B204" s="2" t="s">
        <v>5</v>
      </c>
      <c r="C204" s="3">
        <v>1595.9</v>
      </c>
      <c r="D204" s="3">
        <v>1595.9</v>
      </c>
      <c r="E204" s="3">
        <v>1595.9</v>
      </c>
      <c r="F204" s="3">
        <v>1595.9</v>
      </c>
      <c r="G204" s="3">
        <v>1595.9</v>
      </c>
      <c r="H204" s="21">
        <f aca="true" t="shared" si="3" ref="H204:H213">C204-G204</f>
        <v>0</v>
      </c>
      <c r="I204" s="13" t="s">
        <v>39</v>
      </c>
      <c r="J204" s="9" t="s">
        <v>40</v>
      </c>
    </row>
    <row r="205" spans="1:10" ht="12.75">
      <c r="A205" s="2" t="s">
        <v>8</v>
      </c>
      <c r="B205" s="2" t="s">
        <v>5</v>
      </c>
      <c r="C205" s="3">
        <v>137.62</v>
      </c>
      <c r="D205" s="3">
        <v>137.62</v>
      </c>
      <c r="E205" s="3">
        <v>137.62</v>
      </c>
      <c r="F205" s="3">
        <v>137.62</v>
      </c>
      <c r="G205" s="3">
        <v>137.62</v>
      </c>
      <c r="H205" s="21">
        <f t="shared" si="3"/>
        <v>0</v>
      </c>
      <c r="I205" s="13" t="s">
        <v>39</v>
      </c>
      <c r="J205" s="9" t="s">
        <v>40</v>
      </c>
    </row>
    <row r="206" spans="1:10" ht="12.75">
      <c r="A206" s="2" t="s">
        <v>8</v>
      </c>
      <c r="B206" s="2" t="s">
        <v>5</v>
      </c>
      <c r="C206" s="3">
        <v>1963.97</v>
      </c>
      <c r="D206" s="17"/>
      <c r="E206" s="17"/>
      <c r="F206" s="17"/>
      <c r="G206" s="21">
        <f>G208-G207-G205-G204-G203-G202-G200</f>
        <v>158.6599999999999</v>
      </c>
      <c r="H206" s="21">
        <f t="shared" si="3"/>
        <v>1805.3100000000002</v>
      </c>
      <c r="I206" s="13" t="s">
        <v>39</v>
      </c>
      <c r="J206" s="9" t="s">
        <v>40</v>
      </c>
    </row>
    <row r="207" spans="1:10" ht="12.75">
      <c r="A207" s="2" t="s">
        <v>8</v>
      </c>
      <c r="B207" s="2" t="s">
        <v>5</v>
      </c>
      <c r="C207" s="3">
        <v>137.62</v>
      </c>
      <c r="D207" s="3">
        <v>137.62</v>
      </c>
      <c r="E207" s="3">
        <v>137.62</v>
      </c>
      <c r="F207" s="3">
        <v>137.62</v>
      </c>
      <c r="G207" s="3">
        <v>137.62</v>
      </c>
      <c r="H207" s="21">
        <f t="shared" si="3"/>
        <v>0</v>
      </c>
      <c r="I207" s="13" t="s">
        <v>39</v>
      </c>
      <c r="J207" s="9" t="s">
        <v>40</v>
      </c>
    </row>
    <row r="208" spans="1:10" ht="12.75">
      <c r="A208" s="4" t="s">
        <v>196</v>
      </c>
      <c r="B208" s="2"/>
      <c r="C208" s="12">
        <v>7823.69</v>
      </c>
      <c r="D208" s="18">
        <f>IF(C208&gt;=1000,1000,C208)</f>
        <v>1000</v>
      </c>
      <c r="E208" s="18">
        <f>C208-D208</f>
        <v>6823.69</v>
      </c>
      <c r="F208" s="18">
        <f>ROUND(E208/E$217*D$222,0)-0.65</f>
        <v>2791.35</v>
      </c>
      <c r="G208" s="18">
        <f aca="true" t="shared" si="4" ref="G208:G213">D208+F208</f>
        <v>3791.35</v>
      </c>
      <c r="H208" s="18">
        <f t="shared" si="3"/>
        <v>4032.3399999999997</v>
      </c>
      <c r="I208" s="13"/>
      <c r="J208" s="9"/>
    </row>
    <row r="209" spans="1:10" ht="12.75">
      <c r="A209" s="2" t="s">
        <v>8</v>
      </c>
      <c r="B209" s="2" t="s">
        <v>5</v>
      </c>
      <c r="C209" s="3">
        <v>137.62</v>
      </c>
      <c r="D209" s="3">
        <v>137.62</v>
      </c>
      <c r="E209" s="3">
        <v>137.62</v>
      </c>
      <c r="F209" s="3">
        <v>137.62</v>
      </c>
      <c r="G209" s="3">
        <v>137.62</v>
      </c>
      <c r="H209" s="21">
        <f t="shared" si="3"/>
        <v>0</v>
      </c>
      <c r="I209" s="13" t="s">
        <v>9</v>
      </c>
      <c r="J209" s="9" t="s">
        <v>10</v>
      </c>
    </row>
    <row r="210" spans="1:10" ht="12.75">
      <c r="A210" s="4" t="s">
        <v>197</v>
      </c>
      <c r="B210" s="2"/>
      <c r="C210" s="12">
        <v>137.62</v>
      </c>
      <c r="D210" s="18">
        <f>IF(C210&gt;=1000,1000,C210)</f>
        <v>137.62</v>
      </c>
      <c r="E210" s="18">
        <f>C210-D210</f>
        <v>0</v>
      </c>
      <c r="F210" s="18"/>
      <c r="G210" s="18">
        <f t="shared" si="4"/>
        <v>137.62</v>
      </c>
      <c r="H210" s="18">
        <f t="shared" si="3"/>
        <v>0</v>
      </c>
      <c r="I210" s="13"/>
      <c r="J210" s="9"/>
    </row>
    <row r="211" spans="1:10" ht="12.75">
      <c r="A211" s="7" t="s">
        <v>8</v>
      </c>
      <c r="B211" s="7" t="s">
        <v>5</v>
      </c>
      <c r="C211" s="8">
        <v>867.93</v>
      </c>
      <c r="D211" s="8">
        <v>867.93</v>
      </c>
      <c r="E211" s="8">
        <v>867.93</v>
      </c>
      <c r="F211" s="8">
        <v>867.93</v>
      </c>
      <c r="G211" s="8">
        <v>867.93</v>
      </c>
      <c r="H211" s="21">
        <f t="shared" si="3"/>
        <v>0</v>
      </c>
      <c r="I211" s="14" t="s">
        <v>116</v>
      </c>
      <c r="J211" s="9" t="s">
        <v>115</v>
      </c>
    </row>
    <row r="212" spans="1:10" ht="12.75">
      <c r="A212" s="10" t="s">
        <v>198</v>
      </c>
      <c r="B212" s="10"/>
      <c r="C212" s="11">
        <v>867.93</v>
      </c>
      <c r="D212" s="18">
        <f>IF(C212&gt;=1000,1000,C212)</f>
        <v>867.93</v>
      </c>
      <c r="E212" s="18">
        <f>C212-D212</f>
        <v>0</v>
      </c>
      <c r="F212" s="20"/>
      <c r="G212" s="18">
        <f t="shared" si="4"/>
        <v>867.93</v>
      </c>
      <c r="H212" s="18">
        <f t="shared" si="3"/>
        <v>0</v>
      </c>
      <c r="I212" s="15"/>
      <c r="J212" s="9"/>
    </row>
    <row r="213" spans="1:10" ht="12.75">
      <c r="A213" s="10" t="s">
        <v>212</v>
      </c>
      <c r="B213" s="10"/>
      <c r="C213" s="11">
        <v>101937.15999999992</v>
      </c>
      <c r="D213" s="18">
        <v>43527.35</v>
      </c>
      <c r="E213" s="19"/>
      <c r="F213" s="19">
        <v>23903.35</v>
      </c>
      <c r="G213" s="18">
        <f t="shared" si="4"/>
        <v>67430.7</v>
      </c>
      <c r="H213" s="18">
        <f t="shared" si="3"/>
        <v>34506.45999999992</v>
      </c>
      <c r="I213" s="15"/>
      <c r="J213" s="10"/>
    </row>
    <row r="216" spans="7:8" ht="12.75">
      <c r="G216" s="27"/>
      <c r="H216" s="27"/>
    </row>
    <row r="217" spans="5:10" ht="12.75">
      <c r="E217">
        <v>58409.81</v>
      </c>
      <c r="G217" s="26"/>
      <c r="H217" s="26"/>
      <c r="J217" s="5"/>
    </row>
    <row r="218" spans="7:8" ht="12.75">
      <c r="G218" s="27"/>
      <c r="H218" s="27"/>
    </row>
    <row r="220" ht="12.75">
      <c r="D220">
        <v>67430.7</v>
      </c>
    </row>
    <row r="221" ht="12.75">
      <c r="D221">
        <v>43527.35</v>
      </c>
    </row>
    <row r="222" ht="12.75">
      <c r="D222">
        <f>D220-D221</f>
        <v>23903.35</v>
      </c>
    </row>
  </sheetData>
  <sheetProtection/>
  <mergeCells count="2">
    <mergeCell ref="G216:H216"/>
    <mergeCell ref="G218:H218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2024-02-13T11:22:26Z</cp:lastPrinted>
  <dcterms:created xsi:type="dcterms:W3CDTF">2023-11-27T07:06:12Z</dcterms:created>
  <dcterms:modified xsi:type="dcterms:W3CDTF">2024-02-13T11:38:34Z</dcterms:modified>
  <cp:category/>
  <cp:version/>
  <cp:contentType/>
  <cp:contentStatus/>
</cp:coreProperties>
</file>